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60" windowWidth="15015" windowHeight="7650"/>
  </bookViews>
  <sheets>
    <sheet name="Introduction" sheetId="4" r:id="rId1"/>
    <sheet name="Instructions" sheetId="6" r:id="rId2"/>
    <sheet name="Audit tool" sheetId="1" r:id="rId3"/>
    <sheet name="Summary" sheetId="7" r:id="rId4"/>
    <sheet name="Recommendations" sheetId="2" r:id="rId5"/>
    <sheet name="Sheet3" sheetId="3" state="hidden" r:id="rId6"/>
  </sheets>
  <externalReferences>
    <externalReference r:id="rId7"/>
  </externalReferences>
  <definedNames>
    <definedName name="Answer1" localSheetId="1">[1]Sheet2!$A$2:$A$3</definedName>
    <definedName name="Answer1">Sheet3!$A$2:$A$3</definedName>
    <definedName name="Answer10">Sheet3!$C$11:$C$13</definedName>
    <definedName name="Answer11">Sheet3!$E$11:$E$13</definedName>
    <definedName name="Answer12">Sheet3!$G$11:$G$20</definedName>
    <definedName name="Answer13">Sheet3!$I$11:$I$14</definedName>
    <definedName name="Answer14">Sheet3!$K$11:$K$14</definedName>
    <definedName name="Answer15">Sheet3!$M$11:$M$14</definedName>
    <definedName name="Answer16">Sheet3!$C$18:$C$20</definedName>
    <definedName name="Answer17">Sheet3!$I$18:$I$19</definedName>
    <definedName name="Answer18">Sheet3!$O$11:$O$19</definedName>
    <definedName name="Answer19">Sheet3!$Q$11:$Q$13</definedName>
    <definedName name="Answer2" localSheetId="1">[1]Sheet2!$A$8:$A$10</definedName>
    <definedName name="Answer2">Sheet3!$C$2:$C$8</definedName>
    <definedName name="Answer20">Sheet3!$K$18:$K$19</definedName>
    <definedName name="Answer21">Sheet3!$M$18:$M$19</definedName>
    <definedName name="Answer22">Sheet3!$Q$18:$Q$20</definedName>
    <definedName name="Answer23">Sheet3!$C$23:$C$25</definedName>
    <definedName name="Answer24">Sheet3!$E$23:$E$25</definedName>
    <definedName name="Answer25">Sheet3!$G$23:$G$24</definedName>
    <definedName name="Answer26">Sheet3!$I$23:$I$33</definedName>
    <definedName name="Answer27">Sheet3!$K$23:$K$25</definedName>
    <definedName name="Answer28">Sheet3!$M$23:$M$25</definedName>
    <definedName name="Answer29">Sheet3!$O$23:$O$24</definedName>
    <definedName name="Answer3" localSheetId="1">[1]Sheet2!$E$2:$E$4</definedName>
    <definedName name="Answer3">Sheet3!$E$2:$E$4</definedName>
    <definedName name="Answer30">Sheet3!$E$28:$E$29</definedName>
    <definedName name="Answer31">Sheet3!$G$28:$G$29</definedName>
    <definedName name="Answer32">Sheet3!$K$29:$K$31</definedName>
    <definedName name="Answer33">Sheet3!$M$29:$M$31</definedName>
    <definedName name="Answer34">Sheet3!$O$29:$O$31</definedName>
    <definedName name="Answer4" localSheetId="1">[1]Sheet2!$G$2:$G$4</definedName>
    <definedName name="Answer4">Sheet3!$G$2:$G$5</definedName>
    <definedName name="Answer5" localSheetId="1">[1]Sheet2!$J$2:$J$5</definedName>
    <definedName name="Answer5">Sheet3!$I$2:$I$5</definedName>
    <definedName name="Answer6" localSheetId="1">[1]Sheet2!$A$14:$A$15</definedName>
    <definedName name="Answer6">Sheet3!$K$2:$K$4</definedName>
    <definedName name="Answer7">Sheet3!$M$2:$M$5</definedName>
    <definedName name="Answer8">Sheet3!$A$11:$A$14</definedName>
    <definedName name="Answer9">Sheet3!$A$18:$A$269</definedName>
  </definedNames>
  <calcPr calcId="124519"/>
</workbook>
</file>

<file path=xl/calcChain.xml><?xml version="1.0" encoding="utf-8"?>
<calcChain xmlns="http://schemas.openxmlformats.org/spreadsheetml/2006/main">
  <c r="F92" i="1"/>
  <c r="G92"/>
  <c r="H92"/>
  <c r="I92"/>
  <c r="J92"/>
  <c r="K92"/>
  <c r="L92"/>
  <c r="M92"/>
  <c r="N92"/>
  <c r="E92"/>
  <c r="F90"/>
  <c r="G90"/>
  <c r="H90"/>
  <c r="I90"/>
  <c r="J90"/>
  <c r="K90"/>
  <c r="L90"/>
  <c r="M90"/>
  <c r="N90"/>
  <c r="E90"/>
  <c r="E89"/>
  <c r="N67"/>
  <c r="N101"/>
  <c r="N103"/>
  <c r="N105"/>
  <c r="N106" s="1"/>
  <c r="N107"/>
  <c r="N109"/>
  <c r="N110" s="1"/>
  <c r="N111"/>
  <c r="N113"/>
  <c r="N114" s="1"/>
  <c r="N115"/>
  <c r="N117"/>
  <c r="N118" s="1"/>
  <c r="N130"/>
  <c r="N131"/>
  <c r="N132"/>
  <c r="N134"/>
  <c r="N136"/>
  <c r="N137"/>
  <c r="N138"/>
  <c r="N142"/>
  <c r="N143"/>
  <c r="N144"/>
  <c r="N149"/>
  <c r="N152" s="1"/>
  <c r="M154"/>
  <c r="N154"/>
  <c r="M155"/>
  <c r="N155"/>
  <c r="N156" s="1"/>
  <c r="M160"/>
  <c r="N160"/>
  <c r="N161" s="1"/>
  <c r="M162"/>
  <c r="N162"/>
  <c r="M163"/>
  <c r="N163"/>
  <c r="M164"/>
  <c r="N164"/>
  <c r="M165"/>
  <c r="N165"/>
  <c r="N168"/>
  <c r="N66"/>
  <c r="Z126"/>
  <c r="Y126"/>
  <c r="V126"/>
  <c r="R126"/>
  <c r="P126"/>
  <c r="Z125"/>
  <c r="Y125"/>
  <c r="U125" s="1"/>
  <c r="V125"/>
  <c r="R125"/>
  <c r="P125"/>
  <c r="Z124"/>
  <c r="Y124"/>
  <c r="V124"/>
  <c r="R124"/>
  <c r="P124"/>
  <c r="Z123"/>
  <c r="Y123"/>
  <c r="V123"/>
  <c r="R123"/>
  <c r="P123"/>
  <c r="R122"/>
  <c r="P122"/>
  <c r="R93"/>
  <c r="P93"/>
  <c r="Z86"/>
  <c r="Y86"/>
  <c r="V86"/>
  <c r="R86"/>
  <c r="P86"/>
  <c r="Z84"/>
  <c r="Y84"/>
  <c r="V84"/>
  <c r="U84"/>
  <c r="R84"/>
  <c r="P84"/>
  <c r="Z82"/>
  <c r="Y82"/>
  <c r="V82"/>
  <c r="R82"/>
  <c r="P82"/>
  <c r="Z80"/>
  <c r="Y80"/>
  <c r="U80" s="1"/>
  <c r="V80"/>
  <c r="R80"/>
  <c r="P80"/>
  <c r="Z78"/>
  <c r="Y78"/>
  <c r="U78" s="1"/>
  <c r="V78"/>
  <c r="R78"/>
  <c r="P78"/>
  <c r="Z76"/>
  <c r="Y76"/>
  <c r="V76"/>
  <c r="R76"/>
  <c r="P76"/>
  <c r="Z74"/>
  <c r="Y74"/>
  <c r="V74"/>
  <c r="R74"/>
  <c r="P74"/>
  <c r="R72"/>
  <c r="P72"/>
  <c r="Z167"/>
  <c r="Y167"/>
  <c r="V167"/>
  <c r="R167"/>
  <c r="P167"/>
  <c r="Z166"/>
  <c r="Y166"/>
  <c r="V166"/>
  <c r="R166"/>
  <c r="P166"/>
  <c r="Z147"/>
  <c r="Y147"/>
  <c r="V147"/>
  <c r="R147"/>
  <c r="P147"/>
  <c r="Z145"/>
  <c r="Y145"/>
  <c r="V145"/>
  <c r="R145"/>
  <c r="P145"/>
  <c r="Z141"/>
  <c r="Y141"/>
  <c r="V141"/>
  <c r="R141"/>
  <c r="P141"/>
  <c r="Z139"/>
  <c r="U139" s="1"/>
  <c r="Y139"/>
  <c r="V139"/>
  <c r="R139"/>
  <c r="P139"/>
  <c r="Z128"/>
  <c r="Y128"/>
  <c r="V128"/>
  <c r="R128"/>
  <c r="P128"/>
  <c r="Z122"/>
  <c r="Y122"/>
  <c r="V122"/>
  <c r="Z120"/>
  <c r="Y120"/>
  <c r="V120"/>
  <c r="R120"/>
  <c r="P120"/>
  <c r="Z119"/>
  <c r="Y119"/>
  <c r="U119" s="1"/>
  <c r="V119"/>
  <c r="R119"/>
  <c r="P119"/>
  <c r="Z100"/>
  <c r="Y100"/>
  <c r="V100"/>
  <c r="R100"/>
  <c r="P100"/>
  <c r="Z98"/>
  <c r="Y98"/>
  <c r="V98"/>
  <c r="R98"/>
  <c r="P98"/>
  <c r="Z97"/>
  <c r="Y97"/>
  <c r="V97"/>
  <c r="R97"/>
  <c r="P97"/>
  <c r="Z96"/>
  <c r="Y96"/>
  <c r="V96"/>
  <c r="R96"/>
  <c r="P96"/>
  <c r="Z95"/>
  <c r="Y95"/>
  <c r="V95"/>
  <c r="R95"/>
  <c r="P95"/>
  <c r="Z94"/>
  <c r="Y94"/>
  <c r="V94"/>
  <c r="R94"/>
  <c r="P94"/>
  <c r="Z93"/>
  <c r="Y93"/>
  <c r="V93"/>
  <c r="U93"/>
  <c r="Z88"/>
  <c r="Y88"/>
  <c r="U88" s="1"/>
  <c r="V88"/>
  <c r="R88"/>
  <c r="P88"/>
  <c r="Z72"/>
  <c r="Y72"/>
  <c r="V72"/>
  <c r="Z65"/>
  <c r="Y65"/>
  <c r="V65"/>
  <c r="R65"/>
  <c r="P65"/>
  <c r="Z62"/>
  <c r="Y62"/>
  <c r="V62"/>
  <c r="R62"/>
  <c r="P62"/>
  <c r="Z61"/>
  <c r="Y61"/>
  <c r="V61"/>
  <c r="R61"/>
  <c r="P61"/>
  <c r="Z60"/>
  <c r="Y60"/>
  <c r="V60"/>
  <c r="R60"/>
  <c r="P60"/>
  <c r="Z59"/>
  <c r="Y59"/>
  <c r="U59" s="1"/>
  <c r="V59"/>
  <c r="R59"/>
  <c r="P59"/>
  <c r="Z58"/>
  <c r="Y58"/>
  <c r="V58"/>
  <c r="R58"/>
  <c r="P58"/>
  <c r="Z57"/>
  <c r="Y57"/>
  <c r="U57" s="1"/>
  <c r="V57"/>
  <c r="R57"/>
  <c r="P57"/>
  <c r="Z56"/>
  <c r="Y56"/>
  <c r="V56"/>
  <c r="R56"/>
  <c r="P56"/>
  <c r="Z55"/>
  <c r="Y55"/>
  <c r="V55"/>
  <c r="R55"/>
  <c r="P55"/>
  <c r="Z54"/>
  <c r="Y54"/>
  <c r="U54" s="1"/>
  <c r="V54"/>
  <c r="R54"/>
  <c r="P54"/>
  <c r="Z53"/>
  <c r="Y53"/>
  <c r="V53"/>
  <c r="R53"/>
  <c r="P53"/>
  <c r="Z52"/>
  <c r="Y52"/>
  <c r="V52"/>
  <c r="R52"/>
  <c r="P52"/>
  <c r="Z51"/>
  <c r="Y51"/>
  <c r="V51"/>
  <c r="R51"/>
  <c r="P51"/>
  <c r="Z50"/>
  <c r="Y50"/>
  <c r="V50"/>
  <c r="R50"/>
  <c r="P50"/>
  <c r="Z49"/>
  <c r="Y49"/>
  <c r="V49"/>
  <c r="R49"/>
  <c r="P49"/>
  <c r="Z48"/>
  <c r="Y48"/>
  <c r="V48"/>
  <c r="R48"/>
  <c r="P48"/>
  <c r="Z47"/>
  <c r="Y47"/>
  <c r="V47"/>
  <c r="R47"/>
  <c r="P47"/>
  <c r="Z46"/>
  <c r="Y46"/>
  <c r="V46"/>
  <c r="R46"/>
  <c r="P46"/>
  <c r="Z45"/>
  <c r="Y45"/>
  <c r="V45"/>
  <c r="R45"/>
  <c r="P45"/>
  <c r="Z44"/>
  <c r="Y44"/>
  <c r="V44"/>
  <c r="R44"/>
  <c r="P44"/>
  <c r="P43"/>
  <c r="Z43"/>
  <c r="Y43"/>
  <c r="V43"/>
  <c r="R43"/>
  <c r="E149"/>
  <c r="E150" s="1"/>
  <c r="E154"/>
  <c r="F121"/>
  <c r="G103"/>
  <c r="G104" s="1"/>
  <c r="E168"/>
  <c r="E160"/>
  <c r="F154"/>
  <c r="E142"/>
  <c r="E143"/>
  <c r="E130"/>
  <c r="H130"/>
  <c r="E136"/>
  <c r="G121"/>
  <c r="H121"/>
  <c r="I121"/>
  <c r="J121"/>
  <c r="K121"/>
  <c r="L121"/>
  <c r="M121"/>
  <c r="N121"/>
  <c r="E121"/>
  <c r="E103"/>
  <c r="U44" l="1"/>
  <c r="W44" s="1"/>
  <c r="AA44" s="1"/>
  <c r="U48"/>
  <c r="U55"/>
  <c r="U123"/>
  <c r="N158"/>
  <c r="R121"/>
  <c r="N157"/>
  <c r="N159"/>
  <c r="U53"/>
  <c r="W53" s="1"/>
  <c r="AA53" s="1"/>
  <c r="U60"/>
  <c r="W60" s="1"/>
  <c r="AA60" s="1"/>
  <c r="U61"/>
  <c r="U95"/>
  <c r="W95" s="1"/>
  <c r="AA95" s="1"/>
  <c r="U76"/>
  <c r="W76" s="1"/>
  <c r="AA76" s="1"/>
  <c r="L25" i="7" s="1"/>
  <c r="U96" i="1"/>
  <c r="W96" s="1"/>
  <c r="E104"/>
  <c r="U52"/>
  <c r="T97"/>
  <c r="Q97" s="1"/>
  <c r="U147"/>
  <c r="U82"/>
  <c r="V121"/>
  <c r="U65"/>
  <c r="W65" s="1"/>
  <c r="AA65" s="1"/>
  <c r="U145"/>
  <c r="W145" s="1"/>
  <c r="AA145" s="1"/>
  <c r="U58"/>
  <c r="W58" s="1"/>
  <c r="U72"/>
  <c r="W72" s="1"/>
  <c r="U141"/>
  <c r="W141" s="1"/>
  <c r="AA141" s="1"/>
  <c r="Z121"/>
  <c r="U45"/>
  <c r="W45" s="1"/>
  <c r="AA45" s="1"/>
  <c r="U50"/>
  <c r="W50" s="1"/>
  <c r="AA50" s="1"/>
  <c r="U100"/>
  <c r="W100" s="1"/>
  <c r="U166"/>
  <c r="W166" s="1"/>
  <c r="U74"/>
  <c r="W74" s="1"/>
  <c r="T45"/>
  <c r="Q45" s="1"/>
  <c r="U94"/>
  <c r="W94" s="1"/>
  <c r="W78"/>
  <c r="AA78" s="1"/>
  <c r="L26" i="7" s="1"/>
  <c r="W82" i="1"/>
  <c r="AA82" s="1"/>
  <c r="L28" i="7" s="1"/>
  <c r="U124" i="1"/>
  <c r="W124" s="1"/>
  <c r="U51"/>
  <c r="W51" s="1"/>
  <c r="U128"/>
  <c r="W128" s="1"/>
  <c r="T76"/>
  <c r="Q76" s="1"/>
  <c r="T80"/>
  <c r="Q80" s="1"/>
  <c r="W84"/>
  <c r="AA84" s="1"/>
  <c r="L29" i="7" s="1"/>
  <c r="U46" i="1"/>
  <c r="W46" s="1"/>
  <c r="T120"/>
  <c r="Q120" s="1"/>
  <c r="T126"/>
  <c r="Q126" s="1"/>
  <c r="U49"/>
  <c r="W49" s="1"/>
  <c r="AA49" s="1"/>
  <c r="U62"/>
  <c r="W62" s="1"/>
  <c r="AA62" s="1"/>
  <c r="U120"/>
  <c r="W120" s="1"/>
  <c r="AA120" s="1"/>
  <c r="U167"/>
  <c r="W167" s="1"/>
  <c r="AA167" s="1"/>
  <c r="W80"/>
  <c r="AA80" s="1"/>
  <c r="L27" i="7" s="1"/>
  <c r="N116" i="1"/>
  <c r="N112"/>
  <c r="N108"/>
  <c r="N104"/>
  <c r="U122"/>
  <c r="W122" s="1"/>
  <c r="AA122" s="1"/>
  <c r="U126"/>
  <c r="W126" s="1"/>
  <c r="AA126" s="1"/>
  <c r="N133"/>
  <c r="N153"/>
  <c r="N150"/>
  <c r="N151"/>
  <c r="M158"/>
  <c r="M156"/>
  <c r="M159"/>
  <c r="M157"/>
  <c r="M161"/>
  <c r="W147"/>
  <c r="W139"/>
  <c r="AA139" s="1"/>
  <c r="W125"/>
  <c r="W123"/>
  <c r="AA123" s="1"/>
  <c r="Y121"/>
  <c r="P121"/>
  <c r="W119"/>
  <c r="AA119" s="1"/>
  <c r="T119"/>
  <c r="Q119" s="1"/>
  <c r="U98"/>
  <c r="W98" s="1"/>
  <c r="U97"/>
  <c r="W88"/>
  <c r="U86"/>
  <c r="W86" s="1"/>
  <c r="AA86" s="1"/>
  <c r="L30" i="7" s="1"/>
  <c r="W61" i="1"/>
  <c r="W59"/>
  <c r="AA59" s="1"/>
  <c r="W57"/>
  <c r="U56"/>
  <c r="W56" s="1"/>
  <c r="W55"/>
  <c r="AA55" s="1"/>
  <c r="W54"/>
  <c r="W52"/>
  <c r="U47"/>
  <c r="W47" s="1"/>
  <c r="S126"/>
  <c r="T125"/>
  <c r="T124"/>
  <c r="T123"/>
  <c r="Q123" s="1"/>
  <c r="W93"/>
  <c r="T86"/>
  <c r="Q86" s="1"/>
  <c r="T84"/>
  <c r="Q84" s="1"/>
  <c r="T82"/>
  <c r="Q82" s="1"/>
  <c r="T78"/>
  <c r="T74"/>
  <c r="T167"/>
  <c r="Q167" s="1"/>
  <c r="T166"/>
  <c r="Q166" s="1"/>
  <c r="T147"/>
  <c r="Q147" s="1"/>
  <c r="T145"/>
  <c r="Q145" s="1"/>
  <c r="T141"/>
  <c r="Q141" s="1"/>
  <c r="T139"/>
  <c r="Q139" s="1"/>
  <c r="T128"/>
  <c r="T122"/>
  <c r="Q122" s="1"/>
  <c r="T100"/>
  <c r="Q100" s="1"/>
  <c r="T98"/>
  <c r="T96"/>
  <c r="T95"/>
  <c r="Q95" s="1"/>
  <c r="T94"/>
  <c r="Q94" s="1"/>
  <c r="T93"/>
  <c r="S93" s="1"/>
  <c r="T88"/>
  <c r="Q88" s="1"/>
  <c r="T72"/>
  <c r="Q72" s="1"/>
  <c r="T65"/>
  <c r="S65" s="1"/>
  <c r="T62"/>
  <c r="Q62" s="1"/>
  <c r="T61"/>
  <c r="S61" s="1"/>
  <c r="T60"/>
  <c r="Q60" s="1"/>
  <c r="T59"/>
  <c r="S59" s="1"/>
  <c r="T58"/>
  <c r="Q58" s="1"/>
  <c r="T57"/>
  <c r="Q57" s="1"/>
  <c r="T56"/>
  <c r="S56" s="1"/>
  <c r="T55"/>
  <c r="Q55" s="1"/>
  <c r="T54"/>
  <c r="S54" s="1"/>
  <c r="T53"/>
  <c r="Q53" s="1"/>
  <c r="T52"/>
  <c r="Q52" s="1"/>
  <c r="T51"/>
  <c r="S51" s="1"/>
  <c r="T50"/>
  <c r="S50" s="1"/>
  <c r="Q49"/>
  <c r="T49"/>
  <c r="S49" s="1"/>
  <c r="W48"/>
  <c r="AA48" s="1"/>
  <c r="T48"/>
  <c r="Q48" s="1"/>
  <c r="S47"/>
  <c r="T47"/>
  <c r="Q47" s="1"/>
  <c r="T46"/>
  <c r="S46" s="1"/>
  <c r="T44"/>
  <c r="Q44" s="1"/>
  <c r="U43"/>
  <c r="E101"/>
  <c r="E67"/>
  <c r="E162"/>
  <c r="E163"/>
  <c r="E161"/>
  <c r="E155"/>
  <c r="E151"/>
  <c r="F149"/>
  <c r="F151" s="1"/>
  <c r="G149"/>
  <c r="G152" s="1"/>
  <c r="G153" s="1"/>
  <c r="H149"/>
  <c r="H152" s="1"/>
  <c r="H153" s="1"/>
  <c r="I149"/>
  <c r="I152" s="1"/>
  <c r="I153" s="1"/>
  <c r="J149"/>
  <c r="J152" s="1"/>
  <c r="J153" s="1"/>
  <c r="K149"/>
  <c r="K152" s="1"/>
  <c r="K153" s="1"/>
  <c r="L149"/>
  <c r="L152" s="1"/>
  <c r="L153" s="1"/>
  <c r="M149"/>
  <c r="M152" s="1"/>
  <c r="M153" s="1"/>
  <c r="M151"/>
  <c r="G154"/>
  <c r="H154"/>
  <c r="I154"/>
  <c r="J154"/>
  <c r="R154" s="1"/>
  <c r="K154"/>
  <c r="L154"/>
  <c r="F155"/>
  <c r="F157" s="1"/>
  <c r="G155"/>
  <c r="G156" s="1"/>
  <c r="H155"/>
  <c r="H157" s="1"/>
  <c r="I155"/>
  <c r="I159" s="1"/>
  <c r="J155"/>
  <c r="J158" s="1"/>
  <c r="K155"/>
  <c r="K156" s="1"/>
  <c r="L155"/>
  <c r="L156" s="1"/>
  <c r="F160"/>
  <c r="G160"/>
  <c r="H160"/>
  <c r="H161" s="1"/>
  <c r="I160"/>
  <c r="J160"/>
  <c r="K160"/>
  <c r="K161" s="1"/>
  <c r="L160"/>
  <c r="L161" s="1"/>
  <c r="I161"/>
  <c r="J161"/>
  <c r="F162"/>
  <c r="G162"/>
  <c r="H162"/>
  <c r="I162"/>
  <c r="J162"/>
  <c r="K162"/>
  <c r="L162"/>
  <c r="F163"/>
  <c r="G163"/>
  <c r="H163"/>
  <c r="I163"/>
  <c r="J163"/>
  <c r="K163"/>
  <c r="L163"/>
  <c r="F164"/>
  <c r="G164"/>
  <c r="H164"/>
  <c r="I164"/>
  <c r="J164"/>
  <c r="K164"/>
  <c r="L164"/>
  <c r="E164"/>
  <c r="F165"/>
  <c r="G165"/>
  <c r="H165"/>
  <c r="I165"/>
  <c r="J165"/>
  <c r="K165"/>
  <c r="L165"/>
  <c r="E165"/>
  <c r="F142"/>
  <c r="G142"/>
  <c r="H142"/>
  <c r="I142"/>
  <c r="J142"/>
  <c r="K142"/>
  <c r="L142"/>
  <c r="M142"/>
  <c r="F143"/>
  <c r="G143"/>
  <c r="H143"/>
  <c r="I143"/>
  <c r="J143"/>
  <c r="K143"/>
  <c r="L143"/>
  <c r="M143"/>
  <c r="F144"/>
  <c r="G144"/>
  <c r="H144"/>
  <c r="I144"/>
  <c r="J144"/>
  <c r="K144"/>
  <c r="L144"/>
  <c r="M144"/>
  <c r="E144"/>
  <c r="E132"/>
  <c r="E134"/>
  <c r="F134"/>
  <c r="G134"/>
  <c r="H134"/>
  <c r="I134"/>
  <c r="J134"/>
  <c r="K134"/>
  <c r="L134"/>
  <c r="M134"/>
  <c r="E131"/>
  <c r="F103"/>
  <c r="F104" s="1"/>
  <c r="H103"/>
  <c r="H104" s="1"/>
  <c r="I103"/>
  <c r="I104" s="1"/>
  <c r="J103"/>
  <c r="J104" s="1"/>
  <c r="K103"/>
  <c r="K104" s="1"/>
  <c r="L103"/>
  <c r="L104" s="1"/>
  <c r="M103"/>
  <c r="M104" s="1"/>
  <c r="F105"/>
  <c r="F106" s="1"/>
  <c r="G105"/>
  <c r="G106" s="1"/>
  <c r="H105"/>
  <c r="H106" s="1"/>
  <c r="I105"/>
  <c r="I106" s="1"/>
  <c r="J105"/>
  <c r="J106" s="1"/>
  <c r="K105"/>
  <c r="K106" s="1"/>
  <c r="L105"/>
  <c r="L106" s="1"/>
  <c r="M105"/>
  <c r="M106" s="1"/>
  <c r="F107"/>
  <c r="F108" s="1"/>
  <c r="G107"/>
  <c r="G108" s="1"/>
  <c r="H107"/>
  <c r="H108" s="1"/>
  <c r="I107"/>
  <c r="I108" s="1"/>
  <c r="J107"/>
  <c r="J108" s="1"/>
  <c r="K107"/>
  <c r="K108" s="1"/>
  <c r="L107"/>
  <c r="L108" s="1"/>
  <c r="M107"/>
  <c r="M108" s="1"/>
  <c r="F109"/>
  <c r="F110" s="1"/>
  <c r="G109"/>
  <c r="G110" s="1"/>
  <c r="H109"/>
  <c r="H110" s="1"/>
  <c r="I109"/>
  <c r="I110" s="1"/>
  <c r="J109"/>
  <c r="J110" s="1"/>
  <c r="K109"/>
  <c r="K110" s="1"/>
  <c r="L109"/>
  <c r="L110" s="1"/>
  <c r="M109"/>
  <c r="M110" s="1"/>
  <c r="F111"/>
  <c r="F112" s="1"/>
  <c r="G111"/>
  <c r="G112" s="1"/>
  <c r="H111"/>
  <c r="H112" s="1"/>
  <c r="I111"/>
  <c r="I112" s="1"/>
  <c r="J111"/>
  <c r="J112" s="1"/>
  <c r="K111"/>
  <c r="K112" s="1"/>
  <c r="L111"/>
  <c r="L112" s="1"/>
  <c r="M111"/>
  <c r="M112" s="1"/>
  <c r="F113"/>
  <c r="F114" s="1"/>
  <c r="G113"/>
  <c r="G114" s="1"/>
  <c r="H113"/>
  <c r="H114" s="1"/>
  <c r="I113"/>
  <c r="I114" s="1"/>
  <c r="J113"/>
  <c r="J114" s="1"/>
  <c r="K113"/>
  <c r="K114" s="1"/>
  <c r="L113"/>
  <c r="L114" s="1"/>
  <c r="M113"/>
  <c r="M114" s="1"/>
  <c r="F115"/>
  <c r="F116" s="1"/>
  <c r="G115"/>
  <c r="G116" s="1"/>
  <c r="H115"/>
  <c r="H116" s="1"/>
  <c r="I115"/>
  <c r="I116" s="1"/>
  <c r="J115"/>
  <c r="J116" s="1"/>
  <c r="K115"/>
  <c r="K116" s="1"/>
  <c r="L115"/>
  <c r="L116" s="1"/>
  <c r="M115"/>
  <c r="M116" s="1"/>
  <c r="F117"/>
  <c r="F118" s="1"/>
  <c r="G117"/>
  <c r="G118" s="1"/>
  <c r="H117"/>
  <c r="H118" s="1"/>
  <c r="I117"/>
  <c r="I118" s="1"/>
  <c r="J117"/>
  <c r="J118" s="1"/>
  <c r="K117"/>
  <c r="K118" s="1"/>
  <c r="L117"/>
  <c r="L118" s="1"/>
  <c r="M117"/>
  <c r="M118" s="1"/>
  <c r="E117"/>
  <c r="Z117" s="1"/>
  <c r="E115"/>
  <c r="E113"/>
  <c r="E111"/>
  <c r="E109"/>
  <c r="E107"/>
  <c r="E105"/>
  <c r="P134" l="1"/>
  <c r="Y142"/>
  <c r="H150"/>
  <c r="T121"/>
  <c r="Q121" s="1"/>
  <c r="L150"/>
  <c r="V115"/>
  <c r="P154"/>
  <c r="T154" s="1"/>
  <c r="Z105"/>
  <c r="I151"/>
  <c r="Z151" s="1"/>
  <c r="I150"/>
  <c r="Q65"/>
  <c r="AA94"/>
  <c r="Z143"/>
  <c r="P142"/>
  <c r="M150"/>
  <c r="J151"/>
  <c r="J150"/>
  <c r="Z155"/>
  <c r="U121"/>
  <c r="AA58"/>
  <c r="Q61"/>
  <c r="AA52"/>
  <c r="S120"/>
  <c r="S80"/>
  <c r="Q51"/>
  <c r="Q54"/>
  <c r="AA54" s="1"/>
  <c r="S57"/>
  <c r="S95"/>
  <c r="S119"/>
  <c r="S147"/>
  <c r="V107"/>
  <c r="E108"/>
  <c r="R144"/>
  <c r="Z144"/>
  <c r="V144"/>
  <c r="V143"/>
  <c r="Y143"/>
  <c r="U143" s="1"/>
  <c r="E112"/>
  <c r="Z112" s="1"/>
  <c r="Y111"/>
  <c r="E135"/>
  <c r="Z134"/>
  <c r="V134"/>
  <c r="Z149"/>
  <c r="P143"/>
  <c r="P107"/>
  <c r="AA72"/>
  <c r="V142"/>
  <c r="Y113"/>
  <c r="Z107"/>
  <c r="P115"/>
  <c r="P144"/>
  <c r="Y149"/>
  <c r="Z142"/>
  <c r="U142" s="1"/>
  <c r="V103"/>
  <c r="V164"/>
  <c r="V162"/>
  <c r="Z160"/>
  <c r="L151"/>
  <c r="H151"/>
  <c r="K150"/>
  <c r="G150"/>
  <c r="S45"/>
  <c r="AA147"/>
  <c r="AA74"/>
  <c r="L24" i="7" s="1"/>
  <c r="V154" i="1"/>
  <c r="R149"/>
  <c r="Y103"/>
  <c r="R107"/>
  <c r="Y144"/>
  <c r="U144" s="1"/>
  <c r="W144" s="1"/>
  <c r="AA144" s="1"/>
  <c r="R134"/>
  <c r="R103"/>
  <c r="Z109"/>
  <c r="P109"/>
  <c r="V109"/>
  <c r="Y109"/>
  <c r="R109"/>
  <c r="E110"/>
  <c r="Y117"/>
  <c r="U117" s="1"/>
  <c r="E118"/>
  <c r="P117"/>
  <c r="V117"/>
  <c r="E116"/>
  <c r="Z116" s="1"/>
  <c r="R115"/>
  <c r="Y155"/>
  <c r="V155"/>
  <c r="P105"/>
  <c r="V105"/>
  <c r="Y105"/>
  <c r="U105" s="1"/>
  <c r="E106"/>
  <c r="V113"/>
  <c r="Z113"/>
  <c r="P113"/>
  <c r="R113"/>
  <c r="E114"/>
  <c r="E133"/>
  <c r="P155"/>
  <c r="V149"/>
  <c r="P111"/>
  <c r="V111"/>
  <c r="R155"/>
  <c r="Z154"/>
  <c r="Y115"/>
  <c r="P103"/>
  <c r="T103" s="1"/>
  <c r="Q103" s="1"/>
  <c r="Y154"/>
  <c r="R164"/>
  <c r="Y160"/>
  <c r="K151"/>
  <c r="G151"/>
  <c r="Q59"/>
  <c r="S97"/>
  <c r="R143"/>
  <c r="R117"/>
  <c r="R105"/>
  <c r="R111"/>
  <c r="Z115"/>
  <c r="Z103"/>
  <c r="U103" s="1"/>
  <c r="P149"/>
  <c r="T149" s="1"/>
  <c r="Q149" s="1"/>
  <c r="Y107"/>
  <c r="Y134"/>
  <c r="R142"/>
  <c r="Z111"/>
  <c r="R165"/>
  <c r="V165"/>
  <c r="Y165"/>
  <c r="Z165"/>
  <c r="P165"/>
  <c r="T165" s="1"/>
  <c r="Q165" s="1"/>
  <c r="Z164"/>
  <c r="P164"/>
  <c r="P160"/>
  <c r="G161"/>
  <c r="AA47"/>
  <c r="S53"/>
  <c r="S62"/>
  <c r="S94"/>
  <c r="S100"/>
  <c r="S141"/>
  <c r="AA166"/>
  <c r="W23" i="7" s="1"/>
  <c r="S82" i="1"/>
  <c r="R162"/>
  <c r="P162"/>
  <c r="Y162"/>
  <c r="Z163"/>
  <c r="P163"/>
  <c r="R163"/>
  <c r="Y163"/>
  <c r="V163"/>
  <c r="F161"/>
  <c r="V160"/>
  <c r="AA51"/>
  <c r="Q46"/>
  <c r="AA46" s="1"/>
  <c r="S48"/>
  <c r="S121"/>
  <c r="S76"/>
  <c r="Y164"/>
  <c r="Z162"/>
  <c r="R160"/>
  <c r="T111"/>
  <c r="Q111" s="1"/>
  <c r="Z104"/>
  <c r="R104"/>
  <c r="V104"/>
  <c r="Y104"/>
  <c r="P104"/>
  <c r="V108"/>
  <c r="Y108"/>
  <c r="Z108"/>
  <c r="P108"/>
  <c r="R108"/>
  <c r="S123"/>
  <c r="S166"/>
  <c r="S145"/>
  <c r="S139"/>
  <c r="W121"/>
  <c r="AA121" s="1"/>
  <c r="P24" i="7" s="1"/>
  <c r="AA100" i="1"/>
  <c r="W97"/>
  <c r="AA97" s="1"/>
  <c r="AA88"/>
  <c r="S86"/>
  <c r="S72"/>
  <c r="AA61"/>
  <c r="S58"/>
  <c r="AA57"/>
  <c r="S55"/>
  <c r="Q50"/>
  <c r="S44"/>
  <c r="S125"/>
  <c r="Q125"/>
  <c r="AA125" s="1"/>
  <c r="J28" i="7" s="1"/>
  <c r="S124" i="1"/>
  <c r="Q124"/>
  <c r="AA124" s="1"/>
  <c r="J27" i="7" s="1"/>
  <c r="Q93" i="1"/>
  <c r="AA93" s="1"/>
  <c r="S84"/>
  <c r="S78"/>
  <c r="Q78"/>
  <c r="S74"/>
  <c r="Q74"/>
  <c r="Q56"/>
  <c r="AA56" s="1"/>
  <c r="S167"/>
  <c r="S128"/>
  <c r="Q128"/>
  <c r="AA128" s="1"/>
  <c r="S122"/>
  <c r="S98"/>
  <c r="Q98"/>
  <c r="AA98" s="1"/>
  <c r="S96"/>
  <c r="Q96"/>
  <c r="AA96" s="1"/>
  <c r="S88"/>
  <c r="S60"/>
  <c r="S52"/>
  <c r="I158"/>
  <c r="I156"/>
  <c r="I157"/>
  <c r="H158"/>
  <c r="H156"/>
  <c r="H159"/>
  <c r="L159"/>
  <c r="L158"/>
  <c r="L157"/>
  <c r="F152"/>
  <c r="F153" s="1"/>
  <c r="J157"/>
  <c r="J156"/>
  <c r="K159"/>
  <c r="G159"/>
  <c r="K158"/>
  <c r="G158"/>
  <c r="F156"/>
  <c r="J159"/>
  <c r="F158"/>
  <c r="K157"/>
  <c r="G157"/>
  <c r="F150"/>
  <c r="E156"/>
  <c r="S23" i="7"/>
  <c r="S41" s="1"/>
  <c r="J29"/>
  <c r="J26"/>
  <c r="J25"/>
  <c r="P23"/>
  <c r="P41" s="1"/>
  <c r="O33"/>
  <c r="F159" i="1"/>
  <c r="E157"/>
  <c r="E152"/>
  <c r="E159"/>
  <c r="E158"/>
  <c r="F101"/>
  <c r="G101"/>
  <c r="H101"/>
  <c r="I101"/>
  <c r="J101"/>
  <c r="K101"/>
  <c r="L101"/>
  <c r="M101"/>
  <c r="F91"/>
  <c r="G91"/>
  <c r="H91"/>
  <c r="I91"/>
  <c r="J91"/>
  <c r="K91"/>
  <c r="L91"/>
  <c r="M91"/>
  <c r="N91"/>
  <c r="E91"/>
  <c r="F89"/>
  <c r="G89"/>
  <c r="H89"/>
  <c r="I89"/>
  <c r="J89"/>
  <c r="K89"/>
  <c r="L89"/>
  <c r="M89"/>
  <c r="N89"/>
  <c r="F66"/>
  <c r="G66"/>
  <c r="H66"/>
  <c r="I66"/>
  <c r="J66"/>
  <c r="K66"/>
  <c r="L66"/>
  <c r="M66"/>
  <c r="E66"/>
  <c r="T134" l="1"/>
  <c r="Q134" s="1"/>
  <c r="V151"/>
  <c r="V116"/>
  <c r="P151"/>
  <c r="P116"/>
  <c r="S154"/>
  <c r="Q154"/>
  <c r="S164"/>
  <c r="R150"/>
  <c r="Y101"/>
  <c r="P112"/>
  <c r="Z161"/>
  <c r="U115"/>
  <c r="Y151"/>
  <c r="P158"/>
  <c r="U163"/>
  <c r="Z101"/>
  <c r="R152"/>
  <c r="Z150"/>
  <c r="R116"/>
  <c r="T116" s="1"/>
  <c r="Q116" s="1"/>
  <c r="T164"/>
  <c r="Q164" s="1"/>
  <c r="T142"/>
  <c r="U155"/>
  <c r="W155" s="1"/>
  <c r="AA155" s="1"/>
  <c r="T143"/>
  <c r="Q143" s="1"/>
  <c r="T109"/>
  <c r="Q109" s="1"/>
  <c r="S165"/>
  <c r="W105"/>
  <c r="AA105" s="1"/>
  <c r="W117"/>
  <c r="AA117" s="1"/>
  <c r="T115"/>
  <c r="T155"/>
  <c r="Q155" s="1"/>
  <c r="V156"/>
  <c r="Y158"/>
  <c r="Y161"/>
  <c r="S149"/>
  <c r="U134"/>
  <c r="W134" s="1"/>
  <c r="AA134" s="1"/>
  <c r="U149"/>
  <c r="W149" s="1"/>
  <c r="AA149" s="1"/>
  <c r="U111"/>
  <c r="W111" s="1"/>
  <c r="AA111" s="1"/>
  <c r="Q142"/>
  <c r="S142"/>
  <c r="W142"/>
  <c r="AA142" s="1"/>
  <c r="Q23" i="7" s="1"/>
  <c r="U101" i="1"/>
  <c r="Y114"/>
  <c r="V114"/>
  <c r="P114"/>
  <c r="Z114"/>
  <c r="R114"/>
  <c r="V110"/>
  <c r="Y110"/>
  <c r="R110"/>
  <c r="Z110"/>
  <c r="P110"/>
  <c r="T113"/>
  <c r="V118"/>
  <c r="R118"/>
  <c r="P118"/>
  <c r="Z118"/>
  <c r="Y118"/>
  <c r="Z152"/>
  <c r="U160"/>
  <c r="W160" s="1"/>
  <c r="AA160" s="1"/>
  <c r="P101"/>
  <c r="S103"/>
  <c r="R112"/>
  <c r="T105"/>
  <c r="R101"/>
  <c r="R158"/>
  <c r="T158" s="1"/>
  <c r="Q158" s="1"/>
  <c r="S111"/>
  <c r="V150"/>
  <c r="Y150"/>
  <c r="U150" s="1"/>
  <c r="R151"/>
  <c r="T151" s="1"/>
  <c r="Y116"/>
  <c r="U116" s="1"/>
  <c r="V112"/>
  <c r="Y112"/>
  <c r="U112" s="1"/>
  <c r="U154"/>
  <c r="V101"/>
  <c r="U109"/>
  <c r="T144"/>
  <c r="W143"/>
  <c r="AA143" s="1"/>
  <c r="Q24" i="7" s="1"/>
  <c r="Y152" i="1"/>
  <c r="V152"/>
  <c r="Y106"/>
  <c r="U106" s="1"/>
  <c r="V106"/>
  <c r="Z106"/>
  <c r="R106"/>
  <c r="P106"/>
  <c r="P150"/>
  <c r="T150" s="1"/>
  <c r="V158"/>
  <c r="Z158"/>
  <c r="W115"/>
  <c r="AA115" s="1"/>
  <c r="P152"/>
  <c r="U165"/>
  <c r="W165" s="1"/>
  <c r="AA165" s="1"/>
  <c r="U107"/>
  <c r="W107" s="1"/>
  <c r="AA107" s="1"/>
  <c r="T117"/>
  <c r="Q117" s="1"/>
  <c r="T107"/>
  <c r="U113"/>
  <c r="W113" s="1"/>
  <c r="T162"/>
  <c r="S162" s="1"/>
  <c r="R161"/>
  <c r="V161"/>
  <c r="P161"/>
  <c r="U162"/>
  <c r="W162" s="1"/>
  <c r="T160"/>
  <c r="Q160" s="1"/>
  <c r="R156"/>
  <c r="Y156"/>
  <c r="P156"/>
  <c r="W163"/>
  <c r="AA163" s="1"/>
  <c r="T163"/>
  <c r="Z156"/>
  <c r="U156" s="1"/>
  <c r="U164"/>
  <c r="W164" s="1"/>
  <c r="AA164" s="1"/>
  <c r="T108"/>
  <c r="S108" s="1"/>
  <c r="U108"/>
  <c r="W108" s="1"/>
  <c r="T104"/>
  <c r="W103"/>
  <c r="AA103" s="1"/>
  <c r="U104"/>
  <c r="W104" s="1"/>
  <c r="U151"/>
  <c r="U158"/>
  <c r="Z159"/>
  <c r="P159"/>
  <c r="R159"/>
  <c r="V159"/>
  <c r="Y159"/>
  <c r="Y157"/>
  <c r="Z157"/>
  <c r="P157"/>
  <c r="R157"/>
  <c r="V157"/>
  <c r="T23" i="7"/>
  <c r="R23"/>
  <c r="E153" i="1"/>
  <c r="O23" i="7"/>
  <c r="N29"/>
  <c r="N28"/>
  <c r="N27"/>
  <c r="N26"/>
  <c r="M25"/>
  <c r="M24"/>
  <c r="M23"/>
  <c r="L23"/>
  <c r="L41" s="1"/>
  <c r="K23"/>
  <c r="J24"/>
  <c r="N25"/>
  <c r="N24"/>
  <c r="N23"/>
  <c r="J23"/>
  <c r="J41" s="1"/>
  <c r="I37"/>
  <c r="I36"/>
  <c r="I35"/>
  <c r="I34"/>
  <c r="I30"/>
  <c r="I31"/>
  <c r="I32"/>
  <c r="I33"/>
  <c r="I29"/>
  <c r="I28"/>
  <c r="I27"/>
  <c r="I26"/>
  <c r="I25"/>
  <c r="I24"/>
  <c r="F168" i="1"/>
  <c r="F130"/>
  <c r="G130"/>
  <c r="F131"/>
  <c r="G131"/>
  <c r="F132"/>
  <c r="G132"/>
  <c r="G133" s="1"/>
  <c r="F135"/>
  <c r="G135"/>
  <c r="F136"/>
  <c r="G136"/>
  <c r="F137"/>
  <c r="G137"/>
  <c r="F138"/>
  <c r="G138"/>
  <c r="G168"/>
  <c r="H168"/>
  <c r="I168"/>
  <c r="J168"/>
  <c r="K168"/>
  <c r="L168"/>
  <c r="M168"/>
  <c r="E137"/>
  <c r="E138"/>
  <c r="H136"/>
  <c r="H138"/>
  <c r="I138"/>
  <c r="J138"/>
  <c r="K138"/>
  <c r="L138"/>
  <c r="M138"/>
  <c r="H137"/>
  <c r="I137"/>
  <c r="J137"/>
  <c r="K137"/>
  <c r="L137"/>
  <c r="M137"/>
  <c r="I136"/>
  <c r="J136"/>
  <c r="K136"/>
  <c r="L136"/>
  <c r="M136"/>
  <c r="H135"/>
  <c r="I135"/>
  <c r="J135"/>
  <c r="K135"/>
  <c r="L135"/>
  <c r="M135"/>
  <c r="N135"/>
  <c r="H132"/>
  <c r="I132"/>
  <c r="I133" s="1"/>
  <c r="J132"/>
  <c r="J133" s="1"/>
  <c r="K132"/>
  <c r="K133" s="1"/>
  <c r="L132"/>
  <c r="L133" s="1"/>
  <c r="M132"/>
  <c r="M133" s="1"/>
  <c r="H131"/>
  <c r="I131"/>
  <c r="J131"/>
  <c r="K131"/>
  <c r="L131"/>
  <c r="M131"/>
  <c r="I130"/>
  <c r="J130"/>
  <c r="K130"/>
  <c r="L130"/>
  <c r="M130"/>
  <c r="S134" l="1"/>
  <c r="S143"/>
  <c r="T112"/>
  <c r="W158"/>
  <c r="U161"/>
  <c r="Q108"/>
  <c r="W116"/>
  <c r="AA116" s="1"/>
  <c r="S155"/>
  <c r="W151"/>
  <c r="AA151" s="1"/>
  <c r="V24" i="7" s="1"/>
  <c r="S109" i="1"/>
  <c r="Q115"/>
  <c r="S115"/>
  <c r="W161"/>
  <c r="AA161" s="1"/>
  <c r="U30" i="7" s="1"/>
  <c r="W156" i="1"/>
  <c r="AA156" s="1"/>
  <c r="T156"/>
  <c r="S156" s="1"/>
  <c r="Y136"/>
  <c r="V136"/>
  <c r="Z136"/>
  <c r="P136"/>
  <c r="R136"/>
  <c r="Z130"/>
  <c r="V130"/>
  <c r="P130"/>
  <c r="Y130"/>
  <c r="R130"/>
  <c r="V138"/>
  <c r="Y138"/>
  <c r="P138"/>
  <c r="Z138"/>
  <c r="R138"/>
  <c r="P131"/>
  <c r="Y131"/>
  <c r="R131"/>
  <c r="Z131"/>
  <c r="V131"/>
  <c r="Q105"/>
  <c r="S105"/>
  <c r="T118"/>
  <c r="Q118" s="1"/>
  <c r="Q113"/>
  <c r="S113"/>
  <c r="S106"/>
  <c r="T106"/>
  <c r="Q106" s="1"/>
  <c r="U110"/>
  <c r="W110" s="1"/>
  <c r="AA110" s="1"/>
  <c r="T114"/>
  <c r="Q114" s="1"/>
  <c r="S117"/>
  <c r="P168"/>
  <c r="R168"/>
  <c r="Z168"/>
  <c r="V168"/>
  <c r="Y168"/>
  <c r="Q107"/>
  <c r="S107"/>
  <c r="W109"/>
  <c r="AA109" s="1"/>
  <c r="W101"/>
  <c r="T101"/>
  <c r="Q101" s="1"/>
  <c r="F133"/>
  <c r="V132"/>
  <c r="Y132"/>
  <c r="Z132"/>
  <c r="P132"/>
  <c r="R132"/>
  <c r="Q144"/>
  <c r="S144"/>
  <c r="Z137"/>
  <c r="R137"/>
  <c r="P137"/>
  <c r="V137"/>
  <c r="Y137"/>
  <c r="U137" s="1"/>
  <c r="Y153"/>
  <c r="V153"/>
  <c r="R153"/>
  <c r="Z153"/>
  <c r="P153"/>
  <c r="W154"/>
  <c r="AA154" s="1"/>
  <c r="U23" i="7" s="1"/>
  <c r="T110" i="1"/>
  <c r="Q110" s="1"/>
  <c r="T152"/>
  <c r="W112"/>
  <c r="AA113"/>
  <c r="W106"/>
  <c r="AA106" s="1"/>
  <c r="U118"/>
  <c r="U114"/>
  <c r="W114" s="1"/>
  <c r="AA114" s="1"/>
  <c r="T161"/>
  <c r="Q161" s="1"/>
  <c r="U152"/>
  <c r="W152" s="1"/>
  <c r="AA152" s="1"/>
  <c r="Q163"/>
  <c r="S163"/>
  <c r="S160"/>
  <c r="S116"/>
  <c r="AA162"/>
  <c r="U31" i="7" s="1"/>
  <c r="Q162" i="1"/>
  <c r="Q104"/>
  <c r="AA104" s="1"/>
  <c r="S104"/>
  <c r="S112"/>
  <c r="Q112"/>
  <c r="AA108"/>
  <c r="O27" i="7" s="1"/>
  <c r="Q150" i="1"/>
  <c r="S150"/>
  <c r="W150"/>
  <c r="AA150" s="1"/>
  <c r="Q151"/>
  <c r="S151"/>
  <c r="U157"/>
  <c r="W157" s="1"/>
  <c r="T157"/>
  <c r="Q157" s="1"/>
  <c r="T159"/>
  <c r="Q159" s="1"/>
  <c r="U159"/>
  <c r="W159" s="1"/>
  <c r="S158"/>
  <c r="AA158" s="1"/>
  <c r="U27" i="7" s="1"/>
  <c r="M41"/>
  <c r="N41"/>
  <c r="U29"/>
  <c r="U32"/>
  <c r="U33"/>
  <c r="U24"/>
  <c r="U34"/>
  <c r="Q25"/>
  <c r="Q41" s="1"/>
  <c r="O25"/>
  <c r="H133" i="1"/>
  <c r="R26" i="7"/>
  <c r="T43" i="1"/>
  <c r="S43" s="1"/>
  <c r="M67"/>
  <c r="F67"/>
  <c r="G67"/>
  <c r="H67"/>
  <c r="I67"/>
  <c r="J67"/>
  <c r="K67"/>
  <c r="L67"/>
  <c r="S118" l="1"/>
  <c r="U168"/>
  <c r="W168" s="1"/>
  <c r="AA168" s="1"/>
  <c r="W24" i="7" s="1"/>
  <c r="W41" s="1"/>
  <c r="Q156" i="1"/>
  <c r="U153"/>
  <c r="U132"/>
  <c r="W132" s="1"/>
  <c r="S161"/>
  <c r="AA112"/>
  <c r="S110"/>
  <c r="U138"/>
  <c r="T130"/>
  <c r="Q130" s="1"/>
  <c r="T136"/>
  <c r="Q136" s="1"/>
  <c r="W118"/>
  <c r="AA118" s="1"/>
  <c r="O32" i="7" s="1"/>
  <c r="W137" i="1"/>
  <c r="T137"/>
  <c r="Q137" s="1"/>
  <c r="T131"/>
  <c r="Q131" s="1"/>
  <c r="W138"/>
  <c r="AA138" s="1"/>
  <c r="R29" i="7" s="1"/>
  <c r="Y67" i="1"/>
  <c r="Z67"/>
  <c r="R67"/>
  <c r="P67"/>
  <c r="V67"/>
  <c r="T132"/>
  <c r="Q132" s="1"/>
  <c r="T138"/>
  <c r="S138" s="1"/>
  <c r="AA101"/>
  <c r="O24" i="7" s="1"/>
  <c r="S101" i="1"/>
  <c r="AA137"/>
  <c r="R28" i="7" s="1"/>
  <c r="U131" i="1"/>
  <c r="W131" s="1"/>
  <c r="U130"/>
  <c r="W130" s="1"/>
  <c r="AA130" s="1"/>
  <c r="U136"/>
  <c r="Q152"/>
  <c r="S152"/>
  <c r="W153"/>
  <c r="T153"/>
  <c r="Q153" s="1"/>
  <c r="S168"/>
  <c r="S137"/>
  <c r="T168"/>
  <c r="Q168" s="1"/>
  <c r="S114"/>
  <c r="S131"/>
  <c r="S157"/>
  <c r="AA157" s="1"/>
  <c r="U26" i="7" s="1"/>
  <c r="S159" i="1"/>
  <c r="AA159" s="1"/>
  <c r="U28" i="7" s="1"/>
  <c r="O26"/>
  <c r="O29"/>
  <c r="W43" i="1"/>
  <c r="Q43"/>
  <c r="O28" i="7"/>
  <c r="O31"/>
  <c r="O30"/>
  <c r="V23"/>
  <c r="V41" s="1"/>
  <c r="U25"/>
  <c r="Q138" i="1" l="1"/>
  <c r="AA132"/>
  <c r="R25" i="7" s="1"/>
  <c r="S136" i="1"/>
  <c r="AA153"/>
  <c r="S130"/>
  <c r="S153"/>
  <c r="S132"/>
  <c r="U67"/>
  <c r="W67" s="1"/>
  <c r="W136"/>
  <c r="AA136" s="1"/>
  <c r="R27" i="7" s="1"/>
  <c r="T67" i="1"/>
  <c r="S67" s="1"/>
  <c r="AA131"/>
  <c r="R24" i="7" s="1"/>
  <c r="U41"/>
  <c r="R41"/>
  <c r="O41"/>
  <c r="AA43" i="1"/>
  <c r="I23" i="7" s="1"/>
  <c r="I41" s="1"/>
  <c r="T24"/>
  <c r="T41" s="1"/>
  <c r="Q67" i="1" l="1"/>
  <c r="AA67"/>
  <c r="K24" i="7" s="1"/>
  <c r="K41" s="1"/>
</calcChain>
</file>

<file path=xl/sharedStrings.xml><?xml version="1.0" encoding="utf-8"?>
<sst xmlns="http://schemas.openxmlformats.org/spreadsheetml/2006/main" count="542" uniqueCount="426">
  <si>
    <t>Question number</t>
  </si>
  <si>
    <t>Hospital number:</t>
  </si>
  <si>
    <t>Patient 1</t>
  </si>
  <si>
    <t>Patient 2</t>
  </si>
  <si>
    <t>Patient 3</t>
  </si>
  <si>
    <t>Patient 4</t>
  </si>
  <si>
    <t>Patient 5</t>
  </si>
  <si>
    <t>Patient 6</t>
  </si>
  <si>
    <t>Patient 7</t>
  </si>
  <si>
    <t>Patient 8</t>
  </si>
  <si>
    <t>Patient 9</t>
  </si>
  <si>
    <t>A. PATIENT DETAILS</t>
  </si>
  <si>
    <t>Audit Toolkit</t>
  </si>
  <si>
    <t>info@ncepod.org.uk</t>
  </si>
  <si>
    <t>For information on the recommendation to which each question assesses please click on the         button</t>
  </si>
  <si>
    <t>RECOMMENDATIONS</t>
  </si>
  <si>
    <t>Cardiac Arrest Procedures</t>
  </si>
  <si>
    <r>
      <t xml:space="preserve">Thank you for downloading the toolkit for </t>
    </r>
    <r>
      <rPr>
        <i/>
        <sz val="11"/>
        <color theme="1"/>
        <rFont val="Calibri"/>
        <family val="2"/>
        <scheme val="minor"/>
      </rPr>
      <t xml:space="preserve">'Time to Intervene'.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</si>
  <si>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 xml:space="preserve">Please complete as many questions as are applicable to the care of the patient. </t>
  </si>
  <si>
    <t>Age (years)</t>
  </si>
  <si>
    <t>Gender</t>
  </si>
  <si>
    <t>Answer1</t>
  </si>
  <si>
    <t>Male</t>
  </si>
  <si>
    <t>Female</t>
  </si>
  <si>
    <t>Day of arrival</t>
  </si>
  <si>
    <t>Date of arrival</t>
  </si>
  <si>
    <t>Time of arrival</t>
  </si>
  <si>
    <t>Unknown</t>
  </si>
  <si>
    <t>Answer2</t>
  </si>
  <si>
    <t>Monday</t>
  </si>
  <si>
    <t>Tuesday</t>
  </si>
  <si>
    <t>Wednesday</t>
  </si>
  <si>
    <t>Thursday</t>
  </si>
  <si>
    <t>Friday</t>
  </si>
  <si>
    <t>Saturday</t>
  </si>
  <si>
    <t>Sunday</t>
  </si>
  <si>
    <t>dd/mm/yyyy</t>
  </si>
  <si>
    <t>Please select</t>
  </si>
  <si>
    <t>hh:mm</t>
  </si>
  <si>
    <t>Date of admission to first ward</t>
  </si>
  <si>
    <t>Day of admission to first ward</t>
  </si>
  <si>
    <t>Time of admission to first ward</t>
  </si>
  <si>
    <t>Date of cardiac arrest</t>
  </si>
  <si>
    <t>Day of cardiac arrest</t>
  </si>
  <si>
    <t>Time of cardiac arrest</t>
  </si>
  <si>
    <t>Date of 2222 call</t>
  </si>
  <si>
    <t>Day of 2222 call</t>
  </si>
  <si>
    <t>Time of 2222 call</t>
  </si>
  <si>
    <t>7a</t>
  </si>
  <si>
    <t>Mode of admission</t>
  </si>
  <si>
    <t>Answer3</t>
  </si>
  <si>
    <t>Elective</t>
  </si>
  <si>
    <t>Emergency</t>
  </si>
  <si>
    <t>7b</t>
  </si>
  <si>
    <t>If the admission was an emergency, what was the route of admission?</t>
  </si>
  <si>
    <t>Answer4</t>
  </si>
  <si>
    <t>Via emergency department</t>
  </si>
  <si>
    <t>Referral from GP</t>
  </si>
  <si>
    <t>Emergency transfer from another hospital</t>
  </si>
  <si>
    <t>Not applicable</t>
  </si>
  <si>
    <t>B. ADMISSION, INITIAL CLERKING AND DIAGNOSIS</t>
  </si>
  <si>
    <t>INITIAL CLERKING: If the patient was reviewed in the ED and then on admission to the ward, please use the most senior clinicin review</t>
  </si>
  <si>
    <t>9a</t>
  </si>
  <si>
    <t>Data taken from:</t>
  </si>
  <si>
    <t>Emergency department assessment</t>
  </si>
  <si>
    <t>Clerking on admission to hospital bed</t>
  </si>
  <si>
    <t>Both</t>
  </si>
  <si>
    <t>9b</t>
  </si>
  <si>
    <t>Date of initial assessment</t>
  </si>
  <si>
    <t>Time of initial assessment</t>
  </si>
  <si>
    <t>9c</t>
  </si>
  <si>
    <t>Grade of clinician that carried out the initial assessment</t>
  </si>
  <si>
    <t>9d</t>
  </si>
  <si>
    <t>Specialty of clinician that carried out the initial assessment</t>
  </si>
  <si>
    <t>Did the initial assessment cover:</t>
  </si>
  <si>
    <t>Answer5</t>
  </si>
  <si>
    <t>Yes</t>
  </si>
  <si>
    <t>No</t>
  </si>
  <si>
    <t>Present but incomplete</t>
  </si>
  <si>
    <t>Unable to answer</t>
  </si>
  <si>
    <t>Did the initial assessment provide:</t>
  </si>
  <si>
    <t>Did the doctor performing the initial clerking appreciate the severity of the situation?</t>
  </si>
  <si>
    <t>Answer6</t>
  </si>
  <si>
    <t>During the initial admission process, was the resuscitation status:</t>
  </si>
  <si>
    <t>Considered</t>
  </si>
  <si>
    <t>Discussed</t>
  </si>
  <si>
    <t>Documented</t>
  </si>
  <si>
    <t>Did the doctor performing the initial clerking escalate to a more senior doctor in a timely fashion?</t>
  </si>
  <si>
    <t>Answer7</t>
  </si>
  <si>
    <t>15a</t>
  </si>
  <si>
    <t>To what level of care was the patient admitted?</t>
  </si>
  <si>
    <t>Level 2 (HDU)</t>
  </si>
  <si>
    <t>Answer8</t>
  </si>
  <si>
    <t>Level 0/1 (ward/assessment unit)</t>
  </si>
  <si>
    <t>Level 3 (ICU)</t>
  </si>
  <si>
    <t>15b</t>
  </si>
  <si>
    <t>In your opinion, to what level of care should the patient have been admitted?</t>
  </si>
  <si>
    <t>16a</t>
  </si>
  <si>
    <t>16b</t>
  </si>
  <si>
    <t>16c</t>
  </si>
  <si>
    <t>17a</t>
  </si>
  <si>
    <t>How many entries are there during the 48 hours prior to cardiac arrest in the case notes?</t>
  </si>
  <si>
    <t>17b</t>
  </si>
  <si>
    <t>How many included: (Please indicate the number and the percentage of the total)</t>
  </si>
  <si>
    <t>The date of review</t>
  </si>
  <si>
    <t>The time of review</t>
  </si>
  <si>
    <t>The location of the patient at the time of review</t>
  </si>
  <si>
    <t>The name of the clinician undertaking the review</t>
  </si>
  <si>
    <t>The grade of the clinician undertaking the review</t>
  </si>
  <si>
    <t>The contact details of the clinician undertaking the review</t>
  </si>
  <si>
    <t>The name of the most senior team member present during the review</t>
  </si>
  <si>
    <t>The grade of the most senior team member present during the review</t>
  </si>
  <si>
    <t>n</t>
  </si>
  <si>
    <t>%</t>
  </si>
  <si>
    <t>Answer9</t>
  </si>
  <si>
    <t>Answer10</t>
  </si>
  <si>
    <t>0-99%</t>
  </si>
  <si>
    <t>QUESTIONS 18 - 22 REFER TO THE FIRST CONSULTANT REVIEW</t>
  </si>
  <si>
    <t>18a</t>
  </si>
  <si>
    <t>Can you identify the first consultant review?</t>
  </si>
  <si>
    <t>18b</t>
  </si>
  <si>
    <t>18C</t>
  </si>
  <si>
    <t>Answer11</t>
  </si>
  <si>
    <t>&gt;12 hours</t>
  </si>
  <si>
    <t>=&lt;12 hours</t>
  </si>
  <si>
    <t>In your opinion, was the consultant review obtained in an appropriate time frame?</t>
  </si>
  <si>
    <t xml:space="preserve">Was the time to first consultant review: </t>
  </si>
  <si>
    <t>During the first consultant review, was resuscitation status:</t>
  </si>
  <si>
    <t>If a decision was made that CPR was inappropriate, was a consultant involved with making this decision?</t>
  </si>
  <si>
    <t>Was the patient monitored on a standardised 'Track and Trigger' chart?</t>
  </si>
  <si>
    <t>23b</t>
  </si>
  <si>
    <t>23a</t>
  </si>
  <si>
    <t>23c</t>
  </si>
  <si>
    <t>If no standard 'Track and Trigger' chart was used to monitor the patient, please state the documented request and for type and frequency of physiological observations to be made:</t>
  </si>
  <si>
    <r>
      <t xml:space="preserve">If </t>
    </r>
    <r>
      <rPr>
        <b/>
        <sz val="11"/>
        <color theme="1"/>
        <rFont val="Calibri"/>
        <family val="2"/>
        <scheme val="minor"/>
      </rPr>
      <t>YES</t>
    </r>
    <r>
      <rPr>
        <sz val="11"/>
        <color theme="1"/>
        <rFont val="Calibri"/>
        <family val="2"/>
        <scheme val="minor"/>
      </rPr>
      <t>, please provide details:</t>
    </r>
  </si>
  <si>
    <r>
      <t xml:space="preserve">If </t>
    </r>
    <r>
      <rPr>
        <b/>
        <sz val="11"/>
        <color theme="1"/>
        <rFont val="Calibri"/>
        <family val="2"/>
        <scheme val="minor"/>
      </rPr>
      <t>YES</t>
    </r>
    <r>
      <rPr>
        <sz val="11"/>
        <color theme="1"/>
        <rFont val="Calibri"/>
        <family val="2"/>
        <scheme val="minor"/>
      </rPr>
      <t>, did they affect the outcome?</t>
    </r>
  </si>
  <si>
    <r>
      <t xml:space="preserve">If </t>
    </r>
    <r>
      <rPr>
        <b/>
        <sz val="11"/>
        <color theme="1"/>
        <rFont val="Calibri"/>
        <family val="2"/>
        <scheme val="minor"/>
      </rPr>
      <t>YES</t>
    </r>
    <r>
      <rPr>
        <sz val="11"/>
        <color theme="1"/>
        <rFont val="Calibri"/>
        <family val="2"/>
        <scheme val="minor"/>
      </rPr>
      <t>, what was the time of the first review?</t>
    </r>
  </si>
  <si>
    <r>
      <t xml:space="preserve">If </t>
    </r>
    <r>
      <rPr>
        <b/>
        <sz val="11"/>
        <color theme="1"/>
        <rFont val="Calibri"/>
        <family val="2"/>
        <scheme val="minor"/>
      </rPr>
      <t>YES</t>
    </r>
    <r>
      <rPr>
        <sz val="11"/>
        <color theme="1"/>
        <rFont val="Calibri"/>
        <family val="2"/>
        <scheme val="minor"/>
      </rPr>
      <t>, what was the date of the first review?</t>
    </r>
  </si>
  <si>
    <r>
      <t xml:space="preserve">If </t>
    </r>
    <r>
      <rPr>
        <b/>
        <sz val="11"/>
        <color theme="1"/>
        <rFont val="Calibri"/>
        <family val="2"/>
        <scheme val="minor"/>
      </rPr>
      <t>YES</t>
    </r>
    <r>
      <rPr>
        <sz val="11"/>
        <color theme="1"/>
        <rFont val="Calibri"/>
        <family val="2"/>
        <scheme val="minor"/>
      </rPr>
      <t>, was the initial frequency of observation clearly stated by the admitting doctor?</t>
    </r>
  </si>
  <si>
    <r>
      <t xml:space="preserve">If </t>
    </r>
    <r>
      <rPr>
        <b/>
        <sz val="11"/>
        <color theme="1"/>
        <rFont val="Calibri"/>
        <family val="2"/>
        <scheme val="minor"/>
      </rPr>
      <t>YES</t>
    </r>
    <r>
      <rPr>
        <sz val="11"/>
        <color theme="1"/>
        <rFont val="Calibri"/>
        <family val="2"/>
        <scheme val="minor"/>
      </rPr>
      <t>, frequency recorded?</t>
    </r>
  </si>
  <si>
    <t>Observation requested?</t>
  </si>
  <si>
    <t>Are there instructions to the nurses as to when to alert the medical staff in the event of deterioration in specific variable?</t>
  </si>
  <si>
    <t>25a</t>
  </si>
  <si>
    <t>If the patient continued to deteriorate after non-consultant review, was there an escalation of care to a more senior doctor?</t>
  </si>
  <si>
    <t>25b</t>
  </si>
  <si>
    <t>Organisational aspects of care</t>
  </si>
  <si>
    <t>Clinicians knowledge</t>
  </si>
  <si>
    <t>Appreciation of clinical urgency</t>
  </si>
  <si>
    <t>Supervision of junior staff</t>
  </si>
  <si>
    <t>Advice from senior doctors</t>
  </si>
  <si>
    <t>Answer12</t>
  </si>
  <si>
    <t>C. 48 HOURS PRIOR TO CARDIAC ARREST</t>
  </si>
  <si>
    <t>D. DNAR STATUS</t>
  </si>
  <si>
    <t>Is there a record of resuscitation at any point after admission to the time of cardiac arrest?</t>
  </si>
  <si>
    <t>IF NO, PLEASE GO TO QUESTION 33; IF YES:</t>
  </si>
  <si>
    <t>Was the patient for resuscitation?</t>
  </si>
  <si>
    <t>Was the grade of clinician who MADE the decision recorded in the case notes?</t>
  </si>
  <si>
    <t>30a</t>
  </si>
  <si>
    <t>Is there a record in the case notes that the decision was discussed with the patient?</t>
  </si>
  <si>
    <t>30b</t>
  </si>
  <si>
    <t>31a</t>
  </si>
  <si>
    <t>Is there a record in the case notes that the decision was discussed with the relatives?</t>
  </si>
  <si>
    <t>31b</t>
  </si>
  <si>
    <t>Where a DNAR decision had been made, in your opinion did it comply with the following?</t>
  </si>
  <si>
    <t>Answer13</t>
  </si>
  <si>
    <t>NA - patient was for resuscitation</t>
  </si>
  <si>
    <t>If there was no decision documented or the patient was documented as being 'For Resuscitation', should the patient have had a DNAR decision made prior to their arrest?</t>
  </si>
  <si>
    <t>Answer14</t>
  </si>
  <si>
    <t>NA - patient was DNAR</t>
  </si>
  <si>
    <t>34a</t>
  </si>
  <si>
    <t>In your opinion were there warning signs that the patient was at risk of deterioration and cardiac arrest?</t>
  </si>
  <si>
    <t>34b</t>
  </si>
  <si>
    <r>
      <t xml:space="preserve">If </t>
    </r>
    <r>
      <rPr>
        <b/>
        <sz val="11"/>
        <color theme="1"/>
        <rFont val="Calibri"/>
        <family val="2"/>
        <scheme val="minor"/>
      </rPr>
      <t>YES</t>
    </r>
    <r>
      <rPr>
        <sz val="11"/>
        <color theme="1"/>
        <rFont val="Calibri"/>
        <family val="2"/>
        <scheme val="minor"/>
      </rPr>
      <t>, were these signs:</t>
    </r>
  </si>
  <si>
    <r>
      <t xml:space="preserve">If </t>
    </r>
    <r>
      <rPr>
        <b/>
        <sz val="11"/>
        <color theme="1"/>
        <rFont val="Calibri"/>
        <family val="2"/>
        <scheme val="minor"/>
      </rPr>
      <t>YES</t>
    </r>
    <r>
      <rPr>
        <sz val="11"/>
        <color theme="1"/>
        <rFont val="Calibri"/>
        <family val="2"/>
        <scheme val="minor"/>
      </rPr>
      <t>, what grade of clinician had the discussion?</t>
    </r>
  </si>
  <si>
    <r>
      <t xml:space="preserve">If </t>
    </r>
    <r>
      <rPr>
        <b/>
        <sz val="11"/>
        <color theme="1"/>
        <rFont val="Calibri"/>
        <family val="2"/>
        <scheme val="minor"/>
      </rPr>
      <t>NO</t>
    </r>
    <r>
      <rPr>
        <sz val="11"/>
        <color theme="1"/>
        <rFont val="Calibri"/>
        <family val="2"/>
        <scheme val="minor"/>
      </rPr>
      <t>, was the reason for non-escalation clearly recorded in the case notes?</t>
    </r>
  </si>
  <si>
    <t>Recognised well enough</t>
  </si>
  <si>
    <t>Acted upon adequately</t>
  </si>
  <si>
    <t>Communicated to appropriate seniority of doctor?</t>
  </si>
  <si>
    <t>Was the cardiac arrest reported through the Trust/Hospital critical incident reporting system?</t>
  </si>
  <si>
    <t>36a</t>
  </si>
  <si>
    <t>IF THE PATIENT DIED AT THE TIME OF ARREST PLEASE GO TO QUESTION 41</t>
  </si>
  <si>
    <t>36b</t>
  </si>
  <si>
    <t>36c</t>
  </si>
  <si>
    <t>36d</t>
  </si>
  <si>
    <t>36e</t>
  </si>
  <si>
    <t>In your opinion, was the clinical care in the immediate (up to first hour) post arrest period:</t>
  </si>
  <si>
    <t>Answer15</t>
  </si>
  <si>
    <t>Good</t>
  </si>
  <si>
    <t>Adequate</t>
  </si>
  <si>
    <t>Poor</t>
  </si>
  <si>
    <t>38a</t>
  </si>
  <si>
    <t>38b</t>
  </si>
  <si>
    <t>Speed of decision making?</t>
  </si>
  <si>
    <t>Seniority of decision making?</t>
  </si>
  <si>
    <t>Clarity of care required?</t>
  </si>
  <si>
    <t>Other?</t>
  </si>
  <si>
    <t>39a</t>
  </si>
  <si>
    <t>Was the responsible consultant/on-call consultant aware that the patient had suffered a cardiac arrest and resuscitation?</t>
  </si>
  <si>
    <t>Can you identify the time of consultant review after cardiac arrest for:</t>
  </si>
  <si>
    <t>Responsible consultant?</t>
  </si>
  <si>
    <t>On-call consultant?</t>
  </si>
  <si>
    <t>ICU consultant?</t>
  </si>
  <si>
    <t>Other consultant?</t>
  </si>
  <si>
    <t>41a</t>
  </si>
  <si>
    <t>If active life sustaining therapies were withdrawn, was organ donation CONSIDERED?</t>
  </si>
  <si>
    <t>41b</t>
  </si>
  <si>
    <t>In your opinion, was the patient a potential organ donor?</t>
  </si>
  <si>
    <t>In your opinion, was the decision making in the immediate (up to first hour) post arrest period:</t>
  </si>
  <si>
    <t>41c</t>
  </si>
  <si>
    <t>If YES, was the patient referred to a specialist nurse for organ donation?</t>
  </si>
  <si>
    <t xml:space="preserve">Standards of clerking/examination and recording thereof should be improved. Each hospital should ensure that the detail required in clerking and examination is explicit and communicated to doctors-in-training as part of the induction process. A regular (6-monthly) audit of performance against these standards should be performed and reported through the clinical governance structure of the organisation.  </t>
  </si>
  <si>
    <t>PATIENT POPULATION, INITIAL ASSESSMENT AND FIRST CONSULTANT REVIEW</t>
  </si>
  <si>
    <t>Hospitals must ensure appropriate supervision for doctors-in-training. Delays in escalation to more senior doctors due to lack of recognition of severity of illness by doctors in training are unacceptable and place patients at risk.</t>
  </si>
  <si>
    <t xml:space="preserve">Each Trust/Hospital must provide sufficient critical care capacity or pathways of care to meet the needs of its population. </t>
  </si>
  <si>
    <t xml:space="preserve">Each entry in a patient’s case notes must contain date, time, location of patient and name and grade of staff and their contact details. It must also contain information on the most senior team member present during that patient contact (name and grade). </t>
  </si>
  <si>
    <t>As previously recommended by NCEPOD and the RCP, all acute admissions must be reviewed at consultant level within 12 hours of admission. Earlier consultant review may be required and arrangements should be in place to ensure that this is available. A regular (6-monthly) audit of performance against this standard should be performed and reported through the governance structure of the organisation.</t>
  </si>
  <si>
    <t xml:space="preserve">CPR status must be considered and recorded for all acute admissions, ideally during the initial admission process and definitely at the initial consultant review when an explicit decision should be made and clearly documented (for CPR or DNACPR) . When, during the initial admission, CPR is considered as inappropriate, consultant involvement must occur at that time. </t>
  </si>
  <si>
    <t>CARE BEFORE THE CARDIAC ARREST</t>
  </si>
  <si>
    <t>For all patients requiring monitoring, there must be clear instructions as to the type and frequency of observations required. Where ‘Track and Trigger’ systems are used the initial frequency of observations should be clearly stated by the admitting doctor.</t>
  </si>
  <si>
    <t xml:space="preserve">Where patients continue to deteriorate after non-consultant review there should be escalation of patient care to a more senior doctor. If this is not done, the reasons for non-escalation must be clearly documented in the case notes. </t>
  </si>
  <si>
    <t>Hospitals should undertake a detailed audit of the period prior to cardiac arrest to examine whether antecedent factors were present that warned of potential cardiac arrest and what the clinical response to these factors was.</t>
  </si>
  <si>
    <t>RESUSCITATION STATUS</t>
  </si>
  <si>
    <t>An effective system for recording all decisions and discussions relating to CPR/DNACPR must be established, allowing all people who may care for the patient to be aware of this information.</t>
  </si>
  <si>
    <t>RESUSCITATION ATTEMPT</t>
  </si>
  <si>
    <t>All CPR attempts should be reported through the Trust/Hospital critical incident reporting system. This information should be reported to the Trust/Hospital Board on a regular basis.</t>
  </si>
  <si>
    <t>PERIOD AFTER THE CARDIAC ARREST</t>
  </si>
  <si>
    <t xml:space="preserve">Each hospital should audit all CPR attempts and assess what proportion of patients should have had a DNACPR decision in place prior to the arrest and should not have undergone CPR, rather than have the decision made after the first arrest. This will improve patient care by avoiding undignified and potentially harmful CPR during the dying process. </t>
  </si>
  <si>
    <t>Consultant input is required in the immediate post arrest period to ensure that decision making is appropriate and that the correct interventions are undertaken.</t>
  </si>
  <si>
    <t>Coronary angiography and PCI should be considered in all cardiac arrest survivors where the cause of cardiac arrest is likely to be primary myocardial ishcaemia.</t>
  </si>
  <si>
    <t>Organ donation should be considered in every case where life sustaining therapies are being withdrawn.</t>
  </si>
  <si>
    <t>39b</t>
  </si>
  <si>
    <t>If YES, was this:</t>
  </si>
  <si>
    <t>Answer16</t>
  </si>
  <si>
    <t>Immediately</t>
  </si>
  <si>
    <t>Delayed</t>
  </si>
  <si>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</si>
  <si>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</si>
  <si>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</si>
  <si>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</si>
  <si>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</si>
  <si>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Were there any delays in admitting the patient?</t>
  </si>
  <si>
    <t xml:space="preserve">Each question that relates to a recommendation will become highlighted with the following </t>
  </si>
  <si>
    <t>Green - Recommendation sub criteria was met in 100% of the sample</t>
  </si>
  <si>
    <t>Amber - Recommendation sub criteria was met in between 50-90% of the sample</t>
  </si>
  <si>
    <t>Red - Recommendation sub criteria was met in less than 50% of the sample</t>
  </si>
  <si>
    <t>Blue - Recommendation sub criteria were not answered/not applicable for any of the sample</t>
  </si>
  <si>
    <t>Each number point on the chart relates to a recommendation; the higher the percentage, the more likely a recommenation is being met. The total percentage for each recommendation is also displayed below the sub criteria questions.</t>
  </si>
  <si>
    <t>In order for the formulas to work, an answer must be given for each recommendation subcategory; therefore please ensure NA's are input where prompted and appropriate</t>
  </si>
  <si>
    <t>Radar charts</t>
  </si>
  <si>
    <t>10g.ii</t>
  </si>
  <si>
    <t>Q10a</t>
  </si>
  <si>
    <t>Q10b</t>
  </si>
  <si>
    <t>Q10c</t>
  </si>
  <si>
    <t>Q10d</t>
  </si>
  <si>
    <t>Q10e</t>
  </si>
  <si>
    <t>Q10f</t>
  </si>
  <si>
    <t>Q10g.i</t>
  </si>
  <si>
    <t>Q10g.iii</t>
  </si>
  <si>
    <t>Q10g.iv</t>
  </si>
  <si>
    <t>Q10g.v</t>
  </si>
  <si>
    <t>Q11a</t>
  </si>
  <si>
    <t>Q11b</t>
  </si>
  <si>
    <t>Q11d</t>
  </si>
  <si>
    <t>Q11c</t>
  </si>
  <si>
    <t>Q12</t>
  </si>
  <si>
    <t>Q14</t>
  </si>
  <si>
    <t>Q26a</t>
  </si>
  <si>
    <t>Q26b</t>
  </si>
  <si>
    <t>Q26c</t>
  </si>
  <si>
    <t>Q26d</t>
  </si>
  <si>
    <t>Q26e</t>
  </si>
  <si>
    <t>Q16a</t>
  </si>
  <si>
    <t>Q16c</t>
  </si>
  <si>
    <t>Q17b.i</t>
  </si>
  <si>
    <t>Q17b.ii</t>
  </si>
  <si>
    <t>Q17b.iii</t>
  </si>
  <si>
    <t>Q17b.iv</t>
  </si>
  <si>
    <t>Q17b.v</t>
  </si>
  <si>
    <t>Q17b.vi</t>
  </si>
  <si>
    <t>Q17b.vii</t>
  </si>
  <si>
    <t>Q17b.viii</t>
  </si>
  <si>
    <t>Q18a</t>
  </si>
  <si>
    <t>Q19</t>
  </si>
  <si>
    <t>Q20</t>
  </si>
  <si>
    <t>Q13a</t>
  </si>
  <si>
    <t>Q13b</t>
  </si>
  <si>
    <t>Q13c</t>
  </si>
  <si>
    <t>Q21a</t>
  </si>
  <si>
    <t>Q21b</t>
  </si>
  <si>
    <t>Q21c</t>
  </si>
  <si>
    <t>Q22</t>
  </si>
  <si>
    <t>Q23a</t>
  </si>
  <si>
    <t>Q23b</t>
  </si>
  <si>
    <t>Q23c.i</t>
  </si>
  <si>
    <t>Q23c.ii</t>
  </si>
  <si>
    <t>Q23c.iii</t>
  </si>
  <si>
    <t>Q23c.iv</t>
  </si>
  <si>
    <t>Q23c.v</t>
  </si>
  <si>
    <t>Q23c.vi</t>
  </si>
  <si>
    <t>Q23c.vii</t>
  </si>
  <si>
    <t>Q23c.viii</t>
  </si>
  <si>
    <t>Q24</t>
  </si>
  <si>
    <t>Q25a</t>
  </si>
  <si>
    <t>Q25b</t>
  </si>
  <si>
    <t>Q34b.i</t>
  </si>
  <si>
    <t>Q34b.ii</t>
  </si>
  <si>
    <t>Q34b.iii</t>
  </si>
  <si>
    <t>Q27</t>
  </si>
  <si>
    <t>Q29</t>
  </si>
  <si>
    <t>Q30a</t>
  </si>
  <si>
    <t>Q31a</t>
  </si>
  <si>
    <t>Q32a</t>
  </si>
  <si>
    <t>Q32b</t>
  </si>
  <si>
    <t>Q32c</t>
  </si>
  <si>
    <t>Q35</t>
  </si>
  <si>
    <t>Q33</t>
  </si>
  <si>
    <t>Q37</t>
  </si>
  <si>
    <t>Q38a</t>
  </si>
  <si>
    <t>Q38b.i</t>
  </si>
  <si>
    <t>Q38b.ii</t>
  </si>
  <si>
    <t>Q38b.iii</t>
  </si>
  <si>
    <t>Q38b.iv</t>
  </si>
  <si>
    <t>Q39a</t>
  </si>
  <si>
    <t>Q39b</t>
  </si>
  <si>
    <t>Q40a</t>
  </si>
  <si>
    <t>Q40b</t>
  </si>
  <si>
    <t>Q40c</t>
  </si>
  <si>
    <t>Q40d</t>
  </si>
  <si>
    <t>Q36c</t>
  </si>
  <si>
    <t>Q36d</t>
  </si>
  <si>
    <t>Q41c</t>
  </si>
  <si>
    <t>Q41a</t>
  </si>
  <si>
    <t>Answer17</t>
  </si>
  <si>
    <t>Answer18</t>
  </si>
  <si>
    <t>Answer19</t>
  </si>
  <si>
    <t>Average % of recommendation</t>
  </si>
  <si>
    <t>Answer20</t>
  </si>
  <si>
    <t>100%</t>
  </si>
  <si>
    <t>Answer21</t>
  </si>
  <si>
    <t>Answer22</t>
  </si>
  <si>
    <t>NA</t>
  </si>
  <si>
    <t>Answer23</t>
  </si>
  <si>
    <t>NA - For resuscitation</t>
  </si>
  <si>
    <t>Answer24</t>
  </si>
  <si>
    <t>Answer25</t>
  </si>
  <si>
    <t xml:space="preserve">As the questionnaire is completed the radar chart will be populated based on the answers given in the recommendation sub criteria. The percentage is worked out based on the number of cases completed; therefore if data is completed for only 1 patient and the subcriteria questions are all met then a Trust will be meeting 100% of recommendations. This must be considered when analysing the results. </t>
  </si>
  <si>
    <t>Answer26</t>
  </si>
  <si>
    <t>Answer27</t>
  </si>
  <si>
    <t>Satisfactory</t>
  </si>
  <si>
    <t>Excellent</t>
  </si>
  <si>
    <t xml:space="preserve">In the 48 hours prior to cardiac arrest, please grade the following: </t>
  </si>
  <si>
    <t>Time to Intervene?</t>
  </si>
  <si>
    <t>Recommendation - Sub criteria question number (referrence only)</t>
  </si>
  <si>
    <t>Recommendation - Sub criteria questions (score)</t>
  </si>
  <si>
    <t>Yes n</t>
  </si>
  <si>
    <t>Yes%</t>
  </si>
  <si>
    <t>No n</t>
  </si>
  <si>
    <t>No %</t>
  </si>
  <si>
    <t>Sub total</t>
  </si>
  <si>
    <t>No data</t>
  </si>
  <si>
    <t>Number of cases in audit</t>
  </si>
  <si>
    <t>Number of cases for summary</t>
  </si>
  <si>
    <t>Answer28</t>
  </si>
  <si>
    <t>Satisfactory/Excellent</t>
  </si>
  <si>
    <t>Answer29</t>
  </si>
  <si>
    <t>Did the patient survive the resuscitation attempt?</t>
  </si>
  <si>
    <r>
      <t xml:space="preserve">If </t>
    </r>
    <r>
      <rPr>
        <b/>
        <sz val="11"/>
        <color theme="1"/>
        <rFont val="Calibri"/>
        <family val="2"/>
        <scheme val="minor"/>
      </rPr>
      <t>YES</t>
    </r>
    <r>
      <rPr>
        <sz val="11"/>
        <color theme="1"/>
        <rFont val="Calibri"/>
        <family val="2"/>
        <scheme val="minor"/>
      </rPr>
      <t xml:space="preserve"> to 36b, was consideration given to coronary angiography?</t>
    </r>
  </si>
  <si>
    <r>
      <t xml:space="preserve">If </t>
    </r>
    <r>
      <rPr>
        <b/>
        <sz val="11"/>
        <color theme="1"/>
        <rFont val="Calibri"/>
        <family val="2"/>
        <scheme val="minor"/>
      </rPr>
      <t>YES</t>
    </r>
    <r>
      <rPr>
        <sz val="11"/>
        <color theme="1"/>
        <rFont val="Calibri"/>
        <family val="2"/>
        <scheme val="minor"/>
      </rPr>
      <t xml:space="preserve"> to 36b, was discussion undertaken with cardiology?</t>
    </r>
  </si>
  <si>
    <r>
      <t xml:space="preserve">If </t>
    </r>
    <r>
      <rPr>
        <b/>
        <sz val="11"/>
        <color theme="1"/>
        <rFont val="Calibri"/>
        <family val="2"/>
        <scheme val="minor"/>
      </rPr>
      <t xml:space="preserve">YES </t>
    </r>
    <r>
      <rPr>
        <sz val="11"/>
        <color theme="1"/>
        <rFont val="Calibri"/>
        <family val="2"/>
        <scheme val="minor"/>
      </rPr>
      <t>to 36b was angiography +/- intervention CONSIDERED?</t>
    </r>
  </si>
  <si>
    <r>
      <t xml:space="preserve">If </t>
    </r>
    <r>
      <rPr>
        <b/>
        <sz val="11"/>
        <color theme="1"/>
        <rFont val="Calibri"/>
        <family val="2"/>
        <scheme val="minor"/>
      </rPr>
      <t>YES</t>
    </r>
    <r>
      <rPr>
        <sz val="11"/>
        <color theme="1"/>
        <rFont val="Calibri"/>
        <family val="2"/>
        <scheme val="minor"/>
      </rPr>
      <t xml:space="preserve"> to 36e, was angiography +/- intervention performed?</t>
    </r>
  </si>
  <si>
    <t>36f</t>
  </si>
  <si>
    <t>If POOR were there problems in:</t>
  </si>
  <si>
    <t>If YES, in your opinion, was the aetiology of this arrest likely to be cardiovascular? (i.e. Myocardial ischaemia or primary rhythm problem)?</t>
  </si>
  <si>
    <t>Answer30</t>
  </si>
  <si>
    <t>Good/Adequate</t>
  </si>
  <si>
    <t>a) The presenting complaint?</t>
  </si>
  <si>
    <t>b) The history of the presenting complaint?</t>
  </si>
  <si>
    <t>c) Past medical history?</t>
  </si>
  <si>
    <t>d) Drug history?</t>
  </si>
  <si>
    <t>e) Social history?</t>
  </si>
  <si>
    <t>f) Assessment of ADLs?</t>
  </si>
  <si>
    <t>g) Physical assessment of the following systems:</t>
  </si>
  <si>
    <t>i) Cardiovascular?</t>
  </si>
  <si>
    <t>ii) Gastro-intestinal?</t>
  </si>
  <si>
    <t>iii) Respiratory?</t>
  </si>
  <si>
    <t>iv) Genito-urinary?</t>
  </si>
  <si>
    <t>v) CNS?</t>
  </si>
  <si>
    <t>a) Differential diagnosis?</t>
  </si>
  <si>
    <t>b)Investigation plan?</t>
  </si>
  <si>
    <t>c) Physiological monitoring plan?</t>
  </si>
  <si>
    <t>d) Treatment plan?</t>
  </si>
  <si>
    <t>Answer31</t>
  </si>
  <si>
    <t>Within 12 hours of admission</t>
  </si>
  <si>
    <t>Greater than 12 hours following admission</t>
  </si>
  <si>
    <t>i) Pulse</t>
  </si>
  <si>
    <t>ii) Blood pressure</t>
  </si>
  <si>
    <t>iii) Respiratory rate</t>
  </si>
  <si>
    <t>iv) Urine output</t>
  </si>
  <si>
    <t>v) Fluid balance</t>
  </si>
  <si>
    <t>vi) CVP</t>
  </si>
  <si>
    <r>
      <t>vii) SpO</t>
    </r>
    <r>
      <rPr>
        <sz val="11"/>
        <color theme="1"/>
        <rFont val="Calibri"/>
        <family val="2"/>
      </rPr>
      <t>²</t>
    </r>
  </si>
  <si>
    <t>viii) Other</t>
  </si>
  <si>
    <t>E. POST CARDIAC ARREST</t>
  </si>
  <si>
    <t>a) Effective recording on the form that will be recognised by all those involved with the patient?</t>
  </si>
  <si>
    <t>b) Effective communication and explanation of DNAR decision with the patient (where appropriate)?</t>
  </si>
  <si>
    <t>c) Effective communication and explanation of DNAR decision with the patient's family, friends and other representatives?</t>
  </si>
  <si>
    <t>RAG system (NCEPOD recommends these are set at the following limits, however these can be adapted by your Trust where appropriate by amending the thresholds as required)</t>
  </si>
  <si>
    <t>Green</t>
  </si>
  <si>
    <t>Amber</t>
  </si>
  <si>
    <t>No data/Not answered</t>
  </si>
  <si>
    <t>Answer32</t>
  </si>
  <si>
    <t>Answer33</t>
  </si>
  <si>
    <t>Answer34</t>
  </si>
  <si>
    <t>This toolkit can be used in conjunction with the Self Assessment Checklist. This can be found by clicking on the report image or at:</t>
  </si>
  <si>
    <t>http://www.ncepod.org.uk/2012cap.htm</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</si>
  <si>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</si>
  <si>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</si>
  <si>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</si>
  <si>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</si>
  <si>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</si>
  <si>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As the questionnaire is completed a summary of responses is collated on the </t>
    </r>
    <r>
      <rPr>
        <b/>
        <sz val="11"/>
        <color theme="1"/>
        <rFont val="Calibri"/>
        <family val="2"/>
        <scheme val="minor"/>
      </rPr>
      <t>summary tab</t>
    </r>
    <r>
      <rPr>
        <sz val="11"/>
        <color theme="1"/>
        <rFont val="Calibri"/>
        <family val="2"/>
        <scheme val="minor"/>
      </rPr>
      <t>.</t>
    </r>
  </si>
  <si>
    <t>The sub criteria can be changed for the tool as a whole where necessary (not for individual questions). Where this is required please amend the % criteria values in the RAG system table on the summary sheet.</t>
  </si>
  <si>
    <r>
      <t xml:space="preserve">This data collection tool is made up of questions which can be used to assess how well your Trust is meeting recommendations made in </t>
    </r>
    <r>
      <rPr>
        <i/>
        <sz val="11"/>
        <color theme="1"/>
        <rFont val="Calibri"/>
        <family val="2"/>
        <scheme val="minor"/>
      </rPr>
      <t>"Time to Intervene?"</t>
    </r>
  </si>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</sst>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b/>
      <sz val="11"/>
      <name val="Calibri"/>
      <family val="2"/>
      <scheme val="minor"/>
    </font>
    <font>
      <sz val="11"/>
      <color theme="1"/>
      <name val="Calibri"/>
      <family val="2"/>
    </font>
    <font>
      <sz val="10"/>
      <color theme="1"/>
      <name val="Arial"/>
      <family val="2"/>
    </font>
    <font>
      <sz val="10"/>
      <color rgb="FF001100"/>
      <name val="Arial"/>
      <family val="2"/>
    </font>
    <font>
      <sz val="9"/>
      <color theme="1"/>
      <name val="Calibri"/>
      <family val="2"/>
      <scheme val="minor"/>
    </font>
    <font>
      <sz val="11"/>
      <color theme="0"/>
      <name val="Calibri"/>
      <family val="2"/>
      <scheme val="minor"/>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Gray">
        <bgColor theme="0"/>
      </patternFill>
    </fill>
    <fill>
      <patternFill patternType="solid">
        <fgColor rgb="FF00FF00"/>
        <bgColor indexed="64"/>
      </patternFill>
    </fill>
    <fill>
      <patternFill patternType="solid">
        <fgColor rgb="FFFF9900"/>
        <bgColor indexed="64"/>
      </patternFill>
    </fill>
    <fill>
      <patternFill patternType="solid">
        <fgColor rgb="FFFF000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42">
    <xf numFmtId="0" fontId="0" fillId="0" borderId="0" xfId="0"/>
    <xf numFmtId="0" fontId="0" fillId="3" borderId="0" xfId="0" applyFill="1" applyProtection="1">
      <protection locked="0"/>
    </xf>
    <xf numFmtId="0" fontId="5" fillId="3" borderId="0" xfId="1" applyFill="1" applyAlignment="1" applyProtection="1">
      <protection locked="0"/>
    </xf>
    <xf numFmtId="0" fontId="0" fillId="3" borderId="0" xfId="0" applyFill="1" applyAlignment="1" applyProtection="1">
      <alignment wrapText="1"/>
      <protection locked="0"/>
    </xf>
    <xf numFmtId="0" fontId="0" fillId="3" borderId="0" xfId="0" applyFill="1"/>
    <xf numFmtId="9" fontId="0" fillId="0" borderId="0" xfId="0" applyNumberFormat="1" applyAlignment="1">
      <alignment horizontal="left"/>
    </xf>
    <xf numFmtId="0" fontId="0" fillId="0" borderId="0" xfId="0" quotePrefix="1"/>
    <xf numFmtId="0" fontId="0" fillId="3" borderId="0" xfId="0" applyFill="1" applyAlignment="1"/>
    <xf numFmtId="0" fontId="0" fillId="3" borderId="1" xfId="0" applyFill="1" applyBorder="1" applyAlignment="1" applyProtection="1">
      <alignment horizontal="center" wrapText="1"/>
      <protection locked="0"/>
    </xf>
    <xf numFmtId="14" fontId="0" fillId="3" borderId="3" xfId="0" applyNumberFormat="1"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20" fontId="0" fillId="3" borderId="11" xfId="0" applyNumberFormat="1" applyFill="1" applyBorder="1" applyAlignment="1" applyProtection="1">
      <alignment horizontal="center" wrapText="1"/>
      <protection locked="0"/>
    </xf>
    <xf numFmtId="0" fontId="0" fillId="3" borderId="1" xfId="0" applyFont="1" applyFill="1" applyBorder="1" applyAlignment="1" applyProtection="1">
      <alignment horizontal="center" wrapText="1"/>
      <protection locked="0"/>
    </xf>
    <xf numFmtId="0" fontId="0" fillId="3" borderId="3" xfId="0" applyFont="1" applyFill="1" applyBorder="1" applyAlignment="1" applyProtection="1">
      <alignment horizontal="center" wrapText="1"/>
      <protection locked="0"/>
    </xf>
    <xf numFmtId="0" fontId="0" fillId="3" borderId="1" xfId="0" applyFill="1" applyBorder="1" applyAlignment="1" applyProtection="1">
      <alignment vertical="top" wrapText="1"/>
    </xf>
    <xf numFmtId="0" fontId="1" fillId="3" borderId="1" xfId="0" applyFont="1" applyFill="1" applyBorder="1" applyAlignment="1" applyProtection="1">
      <alignment horizontal="left" vertical="top" wrapText="1"/>
    </xf>
    <xf numFmtId="0" fontId="1" fillId="3" borderId="1" xfId="0" applyFont="1" applyFill="1" applyBorder="1" applyAlignment="1" applyProtection="1">
      <alignment wrapText="1"/>
    </xf>
    <xf numFmtId="0" fontId="1" fillId="3" borderId="1" xfId="0" applyFont="1" applyFill="1" applyBorder="1" applyAlignment="1" applyProtection="1">
      <alignment horizontal="center" wrapText="1"/>
    </xf>
    <xf numFmtId="0" fontId="0" fillId="3" borderId="0" xfId="0" applyFill="1" applyAlignment="1" applyProtection="1">
      <alignment wrapText="1"/>
    </xf>
    <xf numFmtId="0" fontId="0" fillId="4" borderId="1" xfId="0" applyFill="1" applyBorder="1" applyAlignment="1" applyProtection="1">
      <alignment wrapText="1"/>
    </xf>
    <xf numFmtId="0" fontId="0" fillId="3" borderId="1" xfId="0" applyFill="1" applyBorder="1" applyAlignment="1" applyProtection="1">
      <alignment wrapText="1"/>
    </xf>
    <xf numFmtId="0" fontId="0" fillId="4" borderId="3" xfId="0" applyFill="1" applyBorder="1" applyAlignment="1" applyProtection="1">
      <alignment wrapText="1"/>
    </xf>
    <xf numFmtId="0" fontId="1" fillId="3" borderId="3" xfId="0" applyFont="1" applyFill="1" applyBorder="1" applyAlignment="1" applyProtection="1">
      <alignment wrapText="1"/>
    </xf>
    <xf numFmtId="0" fontId="0" fillId="3" borderId="4" xfId="0" applyFill="1" applyBorder="1" applyAlignment="1" applyProtection="1">
      <alignment wrapText="1"/>
    </xf>
    <xf numFmtId="0" fontId="1" fillId="3" borderId="0" xfId="0" applyFont="1" applyFill="1" applyAlignment="1" applyProtection="1">
      <alignment horizontal="right" vertical="top" wrapText="1"/>
    </xf>
    <xf numFmtId="0" fontId="0" fillId="3" borderId="5" xfId="0" applyFill="1" applyBorder="1" applyAlignment="1" applyProtection="1">
      <alignment wrapText="1"/>
    </xf>
    <xf numFmtId="0" fontId="0" fillId="3" borderId="6" xfId="0" applyFill="1" applyBorder="1" applyAlignment="1" applyProtection="1">
      <alignment wrapText="1"/>
    </xf>
    <xf numFmtId="0" fontId="0" fillId="3" borderId="3" xfId="0" applyFill="1" applyBorder="1" applyAlignment="1" applyProtection="1">
      <alignment wrapText="1"/>
    </xf>
    <xf numFmtId="0" fontId="1" fillId="3" borderId="12" xfId="0" applyFont="1" applyFill="1" applyBorder="1" applyAlignment="1" applyProtection="1">
      <alignment wrapText="1"/>
    </xf>
    <xf numFmtId="0" fontId="0" fillId="3" borderId="12" xfId="0" applyFill="1" applyBorder="1" applyAlignment="1" applyProtection="1">
      <alignment wrapText="1"/>
    </xf>
    <xf numFmtId="0" fontId="0" fillId="3" borderId="0" xfId="0" applyFill="1" applyAlignment="1" applyProtection="1">
      <alignment horizontal="center" wrapText="1"/>
    </xf>
    <xf numFmtId="0" fontId="1" fillId="3" borderId="0" xfId="0" applyFont="1" applyFill="1" applyAlignment="1">
      <alignment horizontal="center" vertical="center"/>
    </xf>
    <xf numFmtId="0" fontId="0" fillId="0" borderId="0" xfId="0" applyNumberFormat="1"/>
    <xf numFmtId="49" fontId="0" fillId="0" borderId="0" xfId="0" applyNumberFormat="1" applyAlignment="1">
      <alignment horizontal="left"/>
    </xf>
    <xf numFmtId="49" fontId="0" fillId="0" borderId="0" xfId="0" applyNumberFormat="1"/>
    <xf numFmtId="1" fontId="0" fillId="3" borderId="1" xfId="0" applyNumberFormat="1" applyFill="1" applyBorder="1" applyAlignment="1" applyProtection="1">
      <alignment horizontal="center" wrapText="1"/>
      <protection locked="0"/>
    </xf>
    <xf numFmtId="0" fontId="0" fillId="3" borderId="0" xfId="0" applyFill="1" applyAlignment="1" applyProtection="1"/>
    <xf numFmtId="0" fontId="0" fillId="3" borderId="0" xfId="0" applyFill="1" applyProtection="1"/>
    <xf numFmtId="0" fontId="2" fillId="3" borderId="0" xfId="0" applyFont="1" applyFill="1" applyAlignment="1" applyProtection="1">
      <alignment horizontal="center"/>
    </xf>
    <xf numFmtId="0" fontId="3" fillId="3" borderId="0" xfId="0" applyFont="1" applyFill="1" applyAlignment="1" applyProtection="1">
      <alignment horizontal="center"/>
    </xf>
    <xf numFmtId="0" fontId="0" fillId="3" borderId="0" xfId="0" applyFill="1" applyAlignment="1" applyProtection="1">
      <alignment vertical="top" wrapText="1"/>
    </xf>
    <xf numFmtId="0" fontId="5" fillId="3" borderId="0" xfId="1" applyFill="1" applyAlignment="1" applyProtection="1"/>
    <xf numFmtId="0" fontId="2" fillId="3" borderId="0" xfId="0" applyFont="1" applyFill="1" applyProtection="1"/>
    <xf numFmtId="0" fontId="1" fillId="3" borderId="0" xfId="0" applyFont="1" applyFill="1" applyProtection="1"/>
    <xf numFmtId="0" fontId="1" fillId="5" borderId="0" xfId="0" applyFont="1" applyFill="1" applyProtection="1"/>
    <xf numFmtId="0" fontId="1" fillId="6" borderId="0" xfId="0" applyFont="1" applyFill="1" applyProtection="1"/>
    <xf numFmtId="0" fontId="1" fillId="7" borderId="0" xfId="0" applyFont="1" applyFill="1" applyProtection="1"/>
    <xf numFmtId="0" fontId="1" fillId="8" borderId="0" xfId="0" applyFont="1" applyFill="1" applyProtection="1"/>
    <xf numFmtId="0" fontId="11" fillId="3" borderId="1" xfId="0" applyFont="1" applyFill="1" applyBorder="1" applyAlignment="1" applyProtection="1">
      <alignment horizontal="center" wrapText="1"/>
    </xf>
    <xf numFmtId="0" fontId="0" fillId="3" borderId="1" xfId="0" applyFont="1" applyFill="1" applyBorder="1" applyAlignment="1" applyProtection="1">
      <alignment horizontal="center" wrapText="1"/>
    </xf>
    <xf numFmtId="0" fontId="12" fillId="3" borderId="0" xfId="0" applyFont="1" applyFill="1" applyAlignment="1" applyProtection="1">
      <alignment wrapText="1"/>
      <protection hidden="1"/>
    </xf>
    <xf numFmtId="0" fontId="1"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0" fillId="3" borderId="0" xfId="0" applyFill="1" applyAlignment="1" applyProtection="1">
      <alignment horizontal="center"/>
      <protection locked="0"/>
    </xf>
    <xf numFmtId="0" fontId="1" fillId="3" borderId="1" xfId="0" applyFont="1" applyFill="1" applyBorder="1" applyAlignment="1" applyProtection="1">
      <alignment horizontal="center" wrapText="1" shrinkToFit="1"/>
      <protection locked="0"/>
    </xf>
    <xf numFmtId="1" fontId="0" fillId="8" borderId="1" xfId="0" applyNumberFormat="1" applyFill="1" applyBorder="1" applyAlignment="1" applyProtection="1">
      <alignment horizontal="center"/>
      <protection locked="0"/>
    </xf>
    <xf numFmtId="0" fontId="2" fillId="3" borderId="0" xfId="0" applyFont="1" applyFill="1" applyAlignment="1" applyProtection="1"/>
    <xf numFmtId="1" fontId="13" fillId="3" borderId="0" xfId="0" applyNumberFormat="1" applyFont="1" applyFill="1" applyProtection="1">
      <protection hidden="1"/>
    </xf>
    <xf numFmtId="1" fontId="13" fillId="3" borderId="0" xfId="0" applyNumberFormat="1" applyFont="1" applyFill="1" applyBorder="1" applyProtection="1">
      <protection hidden="1"/>
    </xf>
    <xf numFmtId="1" fontId="13" fillId="3" borderId="0" xfId="0" applyNumberFormat="1" applyFont="1" applyFill="1" applyBorder="1" applyAlignment="1" applyProtection="1">
      <alignment horizontal="center"/>
      <protection hidden="1"/>
    </xf>
    <xf numFmtId="1" fontId="13" fillId="3" borderId="1" xfId="0" applyNumberFormat="1" applyFont="1" applyFill="1" applyBorder="1" applyAlignment="1" applyProtection="1">
      <alignment horizontal="center"/>
      <protection hidden="1"/>
    </xf>
    <xf numFmtId="0" fontId="13" fillId="3" borderId="0" xfId="0" applyFont="1" applyFill="1" applyAlignment="1" applyProtection="1">
      <alignment wrapText="1"/>
    </xf>
    <xf numFmtId="0" fontId="13" fillId="3" borderId="0" xfId="0" applyFont="1" applyFill="1" applyAlignment="1" applyProtection="1">
      <alignment horizontal="center" wrapText="1"/>
    </xf>
    <xf numFmtId="1" fontId="13" fillId="3" borderId="0" xfId="0" applyNumberFormat="1" applyFont="1" applyFill="1" applyAlignment="1" applyProtection="1">
      <alignment wrapText="1"/>
    </xf>
    <xf numFmtId="1" fontId="13" fillId="3" borderId="0" xfId="0" applyNumberFormat="1" applyFont="1" applyFill="1" applyAlignment="1" applyProtection="1">
      <alignment wrapText="1"/>
      <protection locked="0"/>
    </xf>
    <xf numFmtId="1" fontId="7" fillId="3" borderId="0" xfId="0" applyNumberFormat="1" applyFont="1" applyFill="1" applyAlignment="1" applyProtection="1">
      <alignment wrapText="1"/>
      <protection locked="0"/>
    </xf>
    <xf numFmtId="0" fontId="1" fillId="3" borderId="2" xfId="0" applyFont="1" applyFill="1" applyBorder="1" applyAlignment="1" applyProtection="1">
      <alignment horizontal="right" vertical="top" wrapText="1"/>
    </xf>
    <xf numFmtId="0" fontId="0" fillId="3" borderId="1" xfId="0" applyFont="1" applyFill="1" applyBorder="1" applyAlignment="1" applyProtection="1">
      <alignment horizontal="left" wrapText="1"/>
    </xf>
    <xf numFmtId="1" fontId="0" fillId="3" borderId="3" xfId="0" applyNumberFormat="1" applyFill="1" applyBorder="1" applyAlignment="1" applyProtection="1">
      <alignment horizontal="center" wrapText="1"/>
      <protection locked="0"/>
    </xf>
    <xf numFmtId="1" fontId="0" fillId="3" borderId="0" xfId="0" applyNumberFormat="1" applyFill="1" applyAlignment="1">
      <alignment horizontal="center"/>
    </xf>
    <xf numFmtId="0" fontId="0" fillId="8" borderId="1" xfId="0" applyFill="1" applyBorder="1" applyAlignment="1" applyProtection="1">
      <alignment horizontal="center"/>
      <protection locked="0"/>
    </xf>
    <xf numFmtId="0" fontId="1" fillId="3" borderId="3" xfId="0" applyFont="1" applyFill="1" applyBorder="1" applyAlignment="1" applyProtection="1">
      <alignment horizontal="center" wrapText="1" shrinkToFit="1"/>
      <protection locked="0"/>
    </xf>
    <xf numFmtId="0" fontId="0" fillId="3" borderId="1" xfId="0" applyFill="1" applyBorder="1"/>
    <xf numFmtId="1" fontId="0" fillId="3" borderId="1" xfId="0" applyNumberFormat="1" applyFill="1" applyBorder="1"/>
    <xf numFmtId="1" fontId="0" fillId="3" borderId="1" xfId="0" applyNumberFormat="1" applyFill="1" applyBorder="1" applyAlignment="1">
      <alignment horizontal="right"/>
    </xf>
    <xf numFmtId="0" fontId="0" fillId="3" borderId="1" xfId="0" applyFill="1" applyBorder="1" applyAlignment="1" applyProtection="1">
      <alignment horizontal="center" wrapText="1"/>
    </xf>
    <xf numFmtId="0" fontId="1" fillId="3" borderId="1" xfId="0" applyFont="1" applyFill="1" applyBorder="1" applyAlignment="1" applyProtection="1">
      <alignment horizontal="right" vertical="top" wrapText="1"/>
    </xf>
    <xf numFmtId="0" fontId="1" fillId="3" borderId="3" xfId="0" applyFont="1" applyFill="1" applyBorder="1" applyAlignment="1" applyProtection="1">
      <alignment horizontal="right" vertical="top" wrapText="1"/>
    </xf>
    <xf numFmtId="0" fontId="12" fillId="3" borderId="0" xfId="0" applyFont="1" applyFill="1" applyAlignment="1" applyProtection="1">
      <alignment wrapText="1"/>
    </xf>
    <xf numFmtId="1" fontId="12" fillId="3" borderId="0" xfId="0" applyNumberFormat="1" applyFont="1" applyFill="1" applyAlignment="1" applyProtection="1">
      <alignment wrapText="1"/>
    </xf>
    <xf numFmtId="1" fontId="12" fillId="3" borderId="0" xfId="0" applyNumberFormat="1" applyFont="1" applyFill="1" applyAlignment="1" applyProtection="1">
      <alignment wrapText="1"/>
      <protection locked="0"/>
    </xf>
    <xf numFmtId="1" fontId="12" fillId="3" borderId="13" xfId="0" applyNumberFormat="1" applyFont="1" applyFill="1" applyBorder="1" applyAlignment="1" applyProtection="1">
      <protection locked="0"/>
    </xf>
    <xf numFmtId="0" fontId="12" fillId="3" borderId="0" xfId="0" applyFont="1" applyFill="1" applyAlignment="1" applyProtection="1">
      <alignment horizontal="center" wrapText="1"/>
    </xf>
    <xf numFmtId="1" fontId="12" fillId="3" borderId="0" xfId="0" applyNumberFormat="1" applyFont="1" applyFill="1" applyAlignment="1">
      <alignment horizontal="center"/>
    </xf>
    <xf numFmtId="0" fontId="13" fillId="3" borderId="14" xfId="0" applyFont="1" applyFill="1" applyBorder="1" applyAlignment="1" applyProtection="1">
      <alignment wrapText="1"/>
    </xf>
    <xf numFmtId="1" fontId="7" fillId="3" borderId="14" xfId="0" applyNumberFormat="1" applyFont="1" applyFill="1" applyBorder="1" applyAlignment="1" applyProtection="1">
      <alignment wrapText="1"/>
      <protection locked="0"/>
    </xf>
    <xf numFmtId="0" fontId="13" fillId="3" borderId="14" xfId="0" applyFont="1" applyFill="1" applyBorder="1" applyAlignment="1" applyProtection="1">
      <alignment horizontal="center" wrapText="1"/>
    </xf>
    <xf numFmtId="0" fontId="13" fillId="3" borderId="12" xfId="0" applyFont="1" applyFill="1" applyBorder="1" applyAlignment="1" applyProtection="1">
      <alignment wrapText="1"/>
    </xf>
    <xf numFmtId="1" fontId="7" fillId="3" borderId="12" xfId="0" applyNumberFormat="1" applyFont="1" applyFill="1" applyBorder="1" applyAlignment="1" applyProtection="1">
      <alignment wrapText="1"/>
      <protection locked="0"/>
    </xf>
    <xf numFmtId="0" fontId="13" fillId="3" borderId="12" xfId="0" applyFont="1" applyFill="1" applyBorder="1" applyAlignment="1" applyProtection="1">
      <alignment horizontal="center" wrapText="1"/>
    </xf>
    <xf numFmtId="0" fontId="12" fillId="3" borderId="0" xfId="0" applyFont="1" applyFill="1"/>
    <xf numFmtId="0" fontId="0" fillId="3" borderId="14" xfId="0" applyFill="1" applyBorder="1" applyAlignment="1">
      <alignment horizontal="center"/>
    </xf>
    <xf numFmtId="0" fontId="0" fillId="3" borderId="0" xfId="0" applyFill="1" applyAlignment="1">
      <alignment horizontal="center"/>
    </xf>
    <xf numFmtId="0" fontId="13" fillId="3" borderId="0" xfId="0" applyFont="1" applyFill="1" applyAlignment="1">
      <alignment horizontal="center"/>
    </xf>
    <xf numFmtId="0" fontId="0" fillId="3" borderId="12" xfId="0" applyFill="1" applyBorder="1" applyAlignment="1">
      <alignment horizontal="center"/>
    </xf>
    <xf numFmtId="0" fontId="12" fillId="3" borderId="0" xfId="0" applyFont="1" applyFill="1" applyAlignment="1">
      <alignment horizontal="center"/>
    </xf>
    <xf numFmtId="0" fontId="1" fillId="3" borderId="3" xfId="0" applyFont="1" applyFill="1" applyBorder="1" applyAlignment="1" applyProtection="1">
      <alignment horizontal="right" vertical="top" wrapText="1"/>
    </xf>
    <xf numFmtId="0" fontId="0" fillId="3" borderId="3" xfId="0" applyFill="1" applyBorder="1" applyAlignment="1" applyProtection="1">
      <alignment horizontal="left" vertical="top" wrapText="1"/>
    </xf>
    <xf numFmtId="0" fontId="0" fillId="4" borderId="3" xfId="0" applyFill="1" applyBorder="1" applyAlignment="1" applyProtection="1">
      <alignment horizontal="right" vertical="top" wrapText="1"/>
    </xf>
    <xf numFmtId="0" fontId="0" fillId="0" borderId="0" xfId="0" applyFill="1" applyBorder="1" applyAlignment="1" applyProtection="1"/>
    <xf numFmtId="14" fontId="11" fillId="3" borderId="1" xfId="0" applyNumberFormat="1" applyFont="1" applyFill="1" applyBorder="1" applyAlignment="1" applyProtection="1">
      <alignment horizontal="center" wrapText="1"/>
      <protection locked="0"/>
    </xf>
    <xf numFmtId="0" fontId="0" fillId="3" borderId="0" xfId="0" applyFont="1" applyFill="1" applyProtection="1"/>
    <xf numFmtId="0" fontId="0" fillId="3" borderId="1" xfId="0" applyFill="1" applyBorder="1" applyAlignment="1" applyProtection="1">
      <alignment horizontal="center" wrapText="1"/>
    </xf>
    <xf numFmtId="0" fontId="0" fillId="3" borderId="3" xfId="0" applyFill="1" applyBorder="1" applyAlignment="1" applyProtection="1">
      <alignment horizontal="center" wrapText="1"/>
    </xf>
    <xf numFmtId="0" fontId="1" fillId="3" borderId="1" xfId="0" applyFont="1" applyFill="1" applyBorder="1" applyAlignment="1" applyProtection="1">
      <alignment horizontal="right" vertical="top" wrapText="1"/>
    </xf>
    <xf numFmtId="0" fontId="0" fillId="3" borderId="1" xfId="0" applyFill="1" applyBorder="1" applyAlignment="1" applyProtection="1">
      <alignment horizontal="left" vertical="top" wrapText="1"/>
    </xf>
    <xf numFmtId="0" fontId="1" fillId="2" borderId="1" xfId="0" applyFont="1" applyFill="1" applyBorder="1" applyAlignment="1" applyProtection="1">
      <alignment horizontal="left" wrapText="1"/>
    </xf>
    <xf numFmtId="0" fontId="1" fillId="3" borderId="8" xfId="0" applyFont="1" applyFill="1" applyBorder="1" applyAlignment="1" applyProtection="1">
      <alignment horizontal="left" wrapText="1"/>
    </xf>
    <xf numFmtId="0" fontId="1" fillId="3" borderId="9" xfId="0" applyFont="1" applyFill="1" applyBorder="1" applyAlignment="1" applyProtection="1">
      <alignment horizontal="left" wrapText="1"/>
    </xf>
    <xf numFmtId="0" fontId="1" fillId="3" borderId="10" xfId="0" applyFont="1" applyFill="1" applyBorder="1" applyAlignment="1" applyProtection="1">
      <alignment horizontal="left" wrapText="1"/>
    </xf>
    <xf numFmtId="0" fontId="0" fillId="3" borderId="1" xfId="0" applyFill="1" applyBorder="1" applyAlignment="1" applyProtection="1">
      <alignment horizontal="center" vertical="top" wrapText="1"/>
    </xf>
    <xf numFmtId="0" fontId="1" fillId="3" borderId="1" xfId="0" applyFont="1" applyFill="1" applyBorder="1" applyAlignment="1" applyProtection="1">
      <alignment horizontal="left" wrapText="1"/>
    </xf>
    <xf numFmtId="0" fontId="0" fillId="3" borderId="7" xfId="0" applyFill="1" applyBorder="1" applyAlignment="1" applyProtection="1">
      <alignment horizontal="center" wrapText="1"/>
    </xf>
    <xf numFmtId="0" fontId="0" fillId="3" borderId="4" xfId="0" applyFill="1" applyBorder="1" applyAlignment="1" applyProtection="1">
      <alignment horizontal="center" wrapText="1"/>
    </xf>
    <xf numFmtId="0" fontId="0" fillId="3" borderId="1" xfId="0" applyFill="1" applyBorder="1" applyAlignment="1" applyProtection="1">
      <alignment horizontal="left" wrapText="1"/>
    </xf>
    <xf numFmtId="0" fontId="0" fillId="4" borderId="2" xfId="0" applyFill="1" applyBorder="1" applyAlignment="1" applyProtection="1">
      <alignment horizontal="center" wrapText="1"/>
    </xf>
    <xf numFmtId="0" fontId="0" fillId="4" borderId="0" xfId="0" applyFill="1" applyBorder="1" applyAlignment="1" applyProtection="1">
      <alignment horizontal="center" wrapText="1"/>
    </xf>
    <xf numFmtId="0" fontId="1" fillId="3" borderId="3" xfId="0" applyFont="1" applyFill="1" applyBorder="1" applyAlignment="1" applyProtection="1">
      <alignment horizontal="right" vertical="top" wrapText="1"/>
    </xf>
    <xf numFmtId="0" fontId="1" fillId="3" borderId="7" xfId="0" applyFont="1" applyFill="1" applyBorder="1" applyAlignment="1" applyProtection="1">
      <alignment horizontal="right" vertical="top" wrapText="1"/>
    </xf>
    <xf numFmtId="0" fontId="0" fillId="3" borderId="3" xfId="0" applyFill="1" applyBorder="1" applyAlignment="1" applyProtection="1">
      <alignment horizontal="left" vertical="top" wrapText="1"/>
    </xf>
    <xf numFmtId="0" fontId="0" fillId="3" borderId="7" xfId="0" applyFill="1" applyBorder="1" applyAlignment="1" applyProtection="1">
      <alignment horizontal="left" vertical="top" wrapText="1"/>
    </xf>
    <xf numFmtId="0" fontId="0" fillId="4" borderId="1" xfId="0" applyFill="1" applyBorder="1" applyAlignment="1" applyProtection="1">
      <alignment horizontal="center" wrapText="1"/>
    </xf>
    <xf numFmtId="0" fontId="0" fillId="4" borderId="1" xfId="0" applyFill="1" applyBorder="1" applyAlignment="1" applyProtection="1">
      <alignment horizontal="right" vertical="top" wrapText="1"/>
    </xf>
    <xf numFmtId="0" fontId="1" fillId="3" borderId="2" xfId="0" applyFont="1" applyFill="1" applyBorder="1" applyAlignment="1" applyProtection="1">
      <alignment horizontal="left" wrapText="1"/>
    </xf>
    <xf numFmtId="0" fontId="0" fillId="3" borderId="8" xfId="0" applyFill="1" applyBorder="1" applyAlignment="1" applyProtection="1">
      <alignment horizontal="left" wrapText="1"/>
    </xf>
    <xf numFmtId="0" fontId="0" fillId="3" borderId="9" xfId="0" applyFill="1" applyBorder="1" applyAlignment="1" applyProtection="1">
      <alignment horizontal="left" wrapText="1"/>
    </xf>
    <xf numFmtId="0" fontId="0" fillId="3" borderId="10" xfId="0" applyFill="1" applyBorder="1" applyAlignment="1" applyProtection="1">
      <alignment horizontal="left" wrapText="1"/>
    </xf>
    <xf numFmtId="0" fontId="0" fillId="3" borderId="3" xfId="0" applyFill="1" applyBorder="1" applyAlignment="1" applyProtection="1">
      <alignment horizontal="left" wrapText="1"/>
    </xf>
    <xf numFmtId="0" fontId="0" fillId="3" borderId="4" xfId="0" applyFill="1" applyBorder="1" applyAlignment="1" applyProtection="1">
      <alignment horizontal="left" wrapText="1"/>
    </xf>
    <xf numFmtId="0" fontId="1" fillId="3" borderId="4" xfId="0" applyFont="1" applyFill="1" applyBorder="1" applyAlignment="1" applyProtection="1">
      <alignment horizontal="right" vertical="top" wrapText="1"/>
    </xf>
    <xf numFmtId="0" fontId="0" fillId="4" borderId="3" xfId="0" applyFill="1" applyBorder="1" applyAlignment="1" applyProtection="1">
      <alignment horizontal="center" wrapText="1"/>
    </xf>
    <xf numFmtId="0" fontId="0" fillId="4" borderId="4" xfId="0" applyFill="1" applyBorder="1" applyAlignment="1" applyProtection="1">
      <alignment horizontal="center" wrapText="1"/>
    </xf>
    <xf numFmtId="0" fontId="0" fillId="3" borderId="4" xfId="0" applyFill="1" applyBorder="1" applyAlignment="1" applyProtection="1">
      <alignment horizontal="left" vertical="top" wrapText="1"/>
    </xf>
    <xf numFmtId="0" fontId="1" fillId="3" borderId="1" xfId="0" applyFont="1" applyFill="1" applyBorder="1" applyAlignment="1">
      <alignment horizontal="left" wrapText="1"/>
    </xf>
    <xf numFmtId="0" fontId="1" fillId="3" borderId="1" xfId="0" applyFont="1" applyFill="1" applyBorder="1" applyAlignment="1">
      <alignment horizontal="center"/>
    </xf>
    <xf numFmtId="0" fontId="1" fillId="3" borderId="1"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7" fillId="2" borderId="1"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cellXfs>
  <cellStyles count="2">
    <cellStyle name="Hyperlink" xfId="1" builtinId="8"/>
    <cellStyle name="Normal" xfId="0" builtinId="0"/>
  </cellStyles>
  <dxfs count="2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fill>
        <patternFill patternType="solid">
          <bgColor theme="0"/>
        </patternFill>
      </fill>
    </dxf>
    <dxf>
      <font>
        <color rgb="FFFF0000"/>
      </font>
    </dxf>
    <dxf>
      <font>
        <color rgb="FFFF0000"/>
      </font>
    </dxf>
  </dxfs>
  <tableStyles count="0" defaultTableStyle="TableStyleMedium9" defaultPivotStyle="PivotStyleLight16"/>
  <colors>
    <mruColors>
      <color rgb="FF00FF00"/>
      <color rgb="FFFF9933"/>
      <color rgb="FFCCCC00"/>
      <color rgb="FF99CC00"/>
      <color rgb="FFFF6600"/>
      <color rgb="FFE46D0A"/>
      <color rgb="FFF7EFFF"/>
      <color rgb="FFECD9FF"/>
      <color rgb="FFCC99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30"/>
  <c:chart>
    <c:plotArea>
      <c:layout/>
      <c:radarChart>
        <c:radarStyle val="filled"/>
        <c:ser>
          <c:idx val="0"/>
          <c:order val="0"/>
          <c:spPr>
            <a:solidFill>
              <a:srgbClr val="CCCC00"/>
            </a:solidFill>
          </c:spPr>
          <c:cat>
            <c:numRef>
              <c:f>Summary!$I$22:$W$22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Summary!$I$41:$W$41</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axId val="48004480"/>
        <c:axId val="48116864"/>
      </c:radarChart>
      <c:catAx>
        <c:axId val="48004480"/>
        <c:scaling>
          <c:orientation val="minMax"/>
        </c:scaling>
        <c:axPos val="b"/>
        <c:majorGridlines/>
        <c:numFmt formatCode="General" sourceLinked="1"/>
        <c:tickLblPos val="nextTo"/>
        <c:txPr>
          <a:bodyPr/>
          <a:lstStyle/>
          <a:p>
            <a:pPr>
              <a:defRPr b="1"/>
            </a:pPr>
            <a:endParaRPr lang="en-US"/>
          </a:p>
        </c:txPr>
        <c:crossAx val="48116864"/>
        <c:crosses val="autoZero"/>
        <c:auto val="1"/>
        <c:lblAlgn val="ctr"/>
        <c:lblOffset val="100"/>
      </c:catAx>
      <c:valAx>
        <c:axId val="48116864"/>
        <c:scaling>
          <c:orientation val="minMax"/>
          <c:max val="100"/>
          <c:min val="0"/>
        </c:scaling>
        <c:axPos val="l"/>
        <c:majorGridlines/>
        <c:numFmt formatCode="0" sourceLinked="1"/>
        <c:majorTickMark val="cross"/>
        <c:tickLblPos val="nextTo"/>
        <c:crossAx val="48004480"/>
        <c:crosses val="autoZero"/>
        <c:crossBetween val="between"/>
        <c:majorUnit val="10"/>
        <c:minorUnit val="10"/>
      </c:valAx>
    </c:plotArea>
    <c:plotVisOnly val="1"/>
  </c:chart>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hyperlink" Target="#Recommendations!B1"/><Relationship Id="rId5" Type="http://schemas.openxmlformats.org/officeDocument/2006/relationships/image" Target="../media/image3.emf"/><Relationship Id="rId4" Type="http://schemas.openxmlformats.org/officeDocument/2006/relationships/hyperlink" Target="http://www.ncepod.org.uk/2012cap.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2" Type="http://schemas.openxmlformats.org/officeDocument/2006/relationships/image" Target="../media/image1.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A6"/><Relationship Id="rId13" Type="http://schemas.openxmlformats.org/officeDocument/2006/relationships/hyperlink" Target="#Recommendations!A10"/><Relationship Id="rId18" Type="http://schemas.openxmlformats.org/officeDocument/2006/relationships/hyperlink" Target="#Recommendations!A11"/><Relationship Id="rId26" Type="http://schemas.openxmlformats.org/officeDocument/2006/relationships/hyperlink" Target="#Recommendations!A18"/><Relationship Id="rId39" Type="http://schemas.openxmlformats.org/officeDocument/2006/relationships/hyperlink" Target="#Recommendations!A7"/><Relationship Id="rId3" Type="http://schemas.openxmlformats.org/officeDocument/2006/relationships/hyperlink" Target="#Recommendations!A3"/><Relationship Id="rId21" Type="http://schemas.openxmlformats.org/officeDocument/2006/relationships/hyperlink" Target="#Recommendations!A4"/><Relationship Id="rId34" Type="http://schemas.openxmlformats.org/officeDocument/2006/relationships/hyperlink" Target="#Recommendations!A19"/><Relationship Id="rId7" Type="http://schemas.openxmlformats.org/officeDocument/2006/relationships/hyperlink" Target="#Recommendations!A5"/><Relationship Id="rId12" Type="http://schemas.openxmlformats.org/officeDocument/2006/relationships/hyperlink" Target="#Recommendations!A8"/><Relationship Id="rId17" Type="http://schemas.openxmlformats.org/officeDocument/2006/relationships/hyperlink" Target="#Recommendations!A11"/><Relationship Id="rId25" Type="http://schemas.openxmlformats.org/officeDocument/2006/relationships/hyperlink" Target="#Recommendations!A14"/><Relationship Id="rId33" Type="http://schemas.openxmlformats.org/officeDocument/2006/relationships/hyperlink" Target="#Recommendations!A19"/><Relationship Id="rId38" Type="http://schemas.openxmlformats.org/officeDocument/2006/relationships/hyperlink" Target="#Recommendations!A21"/><Relationship Id="rId2" Type="http://schemas.openxmlformats.org/officeDocument/2006/relationships/image" Target="../media/image4.png"/><Relationship Id="rId16" Type="http://schemas.openxmlformats.org/officeDocument/2006/relationships/hyperlink" Target="#Recommendations!A10"/><Relationship Id="rId20" Type="http://schemas.openxmlformats.org/officeDocument/2006/relationships/hyperlink" Target="#Recommendations!A14"/><Relationship Id="rId29" Type="http://schemas.openxmlformats.org/officeDocument/2006/relationships/hyperlink" Target="#Recommendations!A20"/><Relationship Id="rId1" Type="http://schemas.openxmlformats.org/officeDocument/2006/relationships/hyperlink" Target="#Recommendations!A3"/><Relationship Id="rId6" Type="http://schemas.openxmlformats.org/officeDocument/2006/relationships/hyperlink" Target="#Recommendations!A5"/><Relationship Id="rId11" Type="http://schemas.openxmlformats.org/officeDocument/2006/relationships/hyperlink" Target="#Recommendations!A8"/><Relationship Id="rId24" Type="http://schemas.openxmlformats.org/officeDocument/2006/relationships/hyperlink" Target="#Recommendations!A14"/><Relationship Id="rId32" Type="http://schemas.openxmlformats.org/officeDocument/2006/relationships/hyperlink" Target="#Recommendations!A19"/><Relationship Id="rId37" Type="http://schemas.openxmlformats.org/officeDocument/2006/relationships/hyperlink" Target="#Recommendations!A21"/><Relationship Id="rId40" Type="http://schemas.openxmlformats.org/officeDocument/2006/relationships/hyperlink" Target="#Recommendations!A19"/><Relationship Id="rId5" Type="http://schemas.openxmlformats.org/officeDocument/2006/relationships/hyperlink" Target="#Recommendations!A8"/><Relationship Id="rId15" Type="http://schemas.openxmlformats.org/officeDocument/2006/relationships/hyperlink" Target="#Recommendations!A10"/><Relationship Id="rId23" Type="http://schemas.openxmlformats.org/officeDocument/2006/relationships/hyperlink" Target="#Recommendations!A14"/><Relationship Id="rId28" Type="http://schemas.openxmlformats.org/officeDocument/2006/relationships/hyperlink" Target="#Recommendations!A16"/><Relationship Id="rId36" Type="http://schemas.openxmlformats.org/officeDocument/2006/relationships/hyperlink" Target="#Recommendations!A19"/><Relationship Id="rId10" Type="http://schemas.openxmlformats.org/officeDocument/2006/relationships/hyperlink" Target="#Recommendations!A7"/><Relationship Id="rId19" Type="http://schemas.openxmlformats.org/officeDocument/2006/relationships/hyperlink" Target="#Recommendations!A4"/><Relationship Id="rId31" Type="http://schemas.openxmlformats.org/officeDocument/2006/relationships/hyperlink" Target="#Recommendations!A20"/><Relationship Id="rId4" Type="http://schemas.openxmlformats.org/officeDocument/2006/relationships/hyperlink" Target="#Recommendations!A4"/><Relationship Id="rId9" Type="http://schemas.openxmlformats.org/officeDocument/2006/relationships/hyperlink" Target="#Recommendations!A7"/><Relationship Id="rId14" Type="http://schemas.openxmlformats.org/officeDocument/2006/relationships/hyperlink" Target="#Recommendations!A10"/><Relationship Id="rId22" Type="http://schemas.openxmlformats.org/officeDocument/2006/relationships/hyperlink" Target="#Recommendations!A14"/><Relationship Id="rId27" Type="http://schemas.openxmlformats.org/officeDocument/2006/relationships/hyperlink" Target="#Recommendations!A12"/><Relationship Id="rId30" Type="http://schemas.openxmlformats.org/officeDocument/2006/relationships/hyperlink" Target="#Recommendations!A20"/><Relationship Id="rId35" Type="http://schemas.openxmlformats.org/officeDocument/2006/relationships/hyperlink" Target="#Recommendations!A19"/></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10"/><Relationship Id="rId13" Type="http://schemas.openxmlformats.org/officeDocument/2006/relationships/hyperlink" Target="#Recommendations!B18"/><Relationship Id="rId18" Type="http://schemas.openxmlformats.org/officeDocument/2006/relationships/hyperlink" Target="#Recommendations!B3"/><Relationship Id="rId26" Type="http://schemas.openxmlformats.org/officeDocument/2006/relationships/hyperlink" Target="#Recommendations!B12"/><Relationship Id="rId3" Type="http://schemas.openxmlformats.org/officeDocument/2006/relationships/hyperlink" Target="#Recommendations!B4"/><Relationship Id="rId21" Type="http://schemas.openxmlformats.org/officeDocument/2006/relationships/hyperlink" Target="#Recommendations!B6"/><Relationship Id="rId7" Type="http://schemas.openxmlformats.org/officeDocument/2006/relationships/hyperlink" Target="#Recommendations!B8"/><Relationship Id="rId12" Type="http://schemas.openxmlformats.org/officeDocument/2006/relationships/hyperlink" Target="#Recommendations!B16"/><Relationship Id="rId17" Type="http://schemas.openxmlformats.org/officeDocument/2006/relationships/chart" Target="../charts/chart1.xml"/><Relationship Id="rId25" Type="http://schemas.openxmlformats.org/officeDocument/2006/relationships/hyperlink" Target="#Recommendations!B11"/><Relationship Id="rId2" Type="http://schemas.openxmlformats.org/officeDocument/2006/relationships/image" Target="../media/image1.gif"/><Relationship Id="rId16" Type="http://schemas.openxmlformats.org/officeDocument/2006/relationships/hyperlink" Target="#Recommendations!B21"/><Relationship Id="rId20" Type="http://schemas.openxmlformats.org/officeDocument/2006/relationships/hyperlink" Target="#Recommendations!B5"/><Relationship Id="rId29" Type="http://schemas.openxmlformats.org/officeDocument/2006/relationships/hyperlink" Target="#Recommendations!B18"/><Relationship Id="rId1" Type="http://schemas.openxmlformats.org/officeDocument/2006/relationships/hyperlink" Target="#Recommendations!B3"/><Relationship Id="rId6" Type="http://schemas.openxmlformats.org/officeDocument/2006/relationships/hyperlink" Target="#Recommendations!B7"/><Relationship Id="rId11" Type="http://schemas.openxmlformats.org/officeDocument/2006/relationships/hyperlink" Target="#Recommendations!B14"/><Relationship Id="rId24" Type="http://schemas.openxmlformats.org/officeDocument/2006/relationships/hyperlink" Target="#Recommendations!B10"/><Relationship Id="rId32" Type="http://schemas.openxmlformats.org/officeDocument/2006/relationships/hyperlink" Target="#Recommendations!B21"/><Relationship Id="rId5" Type="http://schemas.openxmlformats.org/officeDocument/2006/relationships/hyperlink" Target="#Recommendations!B6"/><Relationship Id="rId15" Type="http://schemas.openxmlformats.org/officeDocument/2006/relationships/hyperlink" Target="#Recommendations!B20"/><Relationship Id="rId23" Type="http://schemas.openxmlformats.org/officeDocument/2006/relationships/hyperlink" Target="#Recommendations!B8"/><Relationship Id="rId28" Type="http://schemas.openxmlformats.org/officeDocument/2006/relationships/hyperlink" Target="#Recommendations!B16"/><Relationship Id="rId10" Type="http://schemas.openxmlformats.org/officeDocument/2006/relationships/hyperlink" Target="#Recommendations!B12"/><Relationship Id="rId19" Type="http://schemas.openxmlformats.org/officeDocument/2006/relationships/hyperlink" Target="#Recommendations!B4"/><Relationship Id="rId31" Type="http://schemas.openxmlformats.org/officeDocument/2006/relationships/hyperlink" Target="#Recommendations!B20"/><Relationship Id="rId4" Type="http://schemas.openxmlformats.org/officeDocument/2006/relationships/hyperlink" Target="#Recommendations!B5"/><Relationship Id="rId9" Type="http://schemas.openxmlformats.org/officeDocument/2006/relationships/hyperlink" Target="#Recommendations!B11"/><Relationship Id="rId14" Type="http://schemas.openxmlformats.org/officeDocument/2006/relationships/hyperlink" Target="#Recommendations!B19"/><Relationship Id="rId22" Type="http://schemas.openxmlformats.org/officeDocument/2006/relationships/hyperlink" Target="#Recommendations!B7"/><Relationship Id="rId27" Type="http://schemas.openxmlformats.org/officeDocument/2006/relationships/hyperlink" Target="#Recommendations!B14"/><Relationship Id="rId30" Type="http://schemas.openxmlformats.org/officeDocument/2006/relationships/hyperlink" Target="#Recommendations!B19"/></Relationships>
</file>

<file path=xl/drawings/drawing1.xml><?xml version="1.0" encoding="utf-8"?>
<xdr:wsDr xmlns:xdr="http://schemas.openxmlformats.org/drawingml/2006/spreadsheetDrawing" xmlns:a="http://schemas.openxmlformats.org/drawingml/2006/main">
  <xdr:twoCellAnchor editAs="oneCell">
    <xdr:from>
      <xdr:col>1</xdr:col>
      <xdr:colOff>5495925</xdr:colOff>
      <xdr:row>13</xdr:row>
      <xdr:rowOff>20434</xdr:rowOff>
    </xdr:from>
    <xdr:to>
      <xdr:col>1</xdr:col>
      <xdr:colOff>5676900</xdr:colOff>
      <xdr:row>13</xdr:row>
      <xdr:rowOff>192741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96350" y="3830434"/>
          <a:ext cx="180975" cy="181832"/>
        </a:xfrm>
        <a:prstGeom prst="rect">
          <a:avLst/>
        </a:prstGeom>
        <a:noFill/>
      </xdr:spPr>
    </xdr:pic>
    <xdr:clientData/>
  </xdr:twoCellAnchor>
  <xdr:twoCellAnchor editAs="oneCell">
    <xdr:from>
      <xdr:col>1</xdr:col>
      <xdr:colOff>2085975</xdr:colOff>
      <xdr:row>0</xdr:row>
      <xdr:rowOff>95250</xdr:rowOff>
    </xdr:from>
    <xdr:to>
      <xdr:col>1</xdr:col>
      <xdr:colOff>3895725</xdr:colOff>
      <xdr:row>3</xdr:row>
      <xdr:rowOff>34097</xdr:rowOff>
    </xdr:to>
    <xdr:pic>
      <xdr:nvPicPr>
        <xdr:cNvPr id="5" name="Picture 4" descr="NCEPOD Logo.bmp"/>
        <xdr:cNvPicPr>
          <a:picLocks noChangeAspect="1"/>
        </xdr:cNvPicPr>
      </xdr:nvPicPr>
      <xdr:blipFill>
        <a:blip xmlns:r="http://schemas.openxmlformats.org/officeDocument/2006/relationships" r:embed="rId3" cstate="print"/>
        <a:stretch>
          <a:fillRect/>
        </a:stretch>
      </xdr:blipFill>
      <xdr:spPr>
        <a:xfrm>
          <a:off x="5486400" y="95250"/>
          <a:ext cx="1809750" cy="510347"/>
        </a:xfrm>
        <a:prstGeom prst="rect">
          <a:avLst/>
        </a:prstGeom>
      </xdr:spPr>
    </xdr:pic>
    <xdr:clientData/>
  </xdr:twoCellAnchor>
  <xdr:twoCellAnchor editAs="oneCell">
    <xdr:from>
      <xdr:col>0</xdr:col>
      <xdr:colOff>1</xdr:colOff>
      <xdr:row>0</xdr:row>
      <xdr:rowOff>0</xdr:rowOff>
    </xdr:from>
    <xdr:to>
      <xdr:col>0</xdr:col>
      <xdr:colOff>3394009</xdr:colOff>
      <xdr:row>18</xdr:row>
      <xdr:rowOff>104775</xdr:rowOff>
    </xdr:to>
    <xdr:pic>
      <xdr:nvPicPr>
        <xdr:cNvPr id="2049" name="Picture 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1" y="0"/>
          <a:ext cx="3394008" cy="477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190496</xdr:colOff>
      <xdr:row>41</xdr:row>
      <xdr:rowOff>71440</xdr:rowOff>
    </xdr:from>
    <xdr:to>
      <xdr:col>0</xdr:col>
      <xdr:colOff>416719</xdr:colOff>
      <xdr:row>42</xdr:row>
      <xdr:rowOff>107163</xdr:rowOff>
    </xdr:to>
    <xdr:pic>
      <xdr:nvPicPr>
        <xdr:cNvPr id="10" name="Picture 1"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0167940"/>
          <a:ext cx="226223" cy="226223"/>
        </a:xfrm>
        <a:prstGeom prst="rect">
          <a:avLst/>
        </a:prstGeom>
        <a:noFill/>
        <a:ln w="9525">
          <a:noFill/>
          <a:miter lim="800000"/>
          <a:headEnd/>
          <a:tailEnd/>
        </a:ln>
      </xdr:spPr>
    </xdr:pic>
    <xdr:clientData/>
  </xdr:twoCellAnchor>
  <xdr:twoCellAnchor>
    <xdr:from>
      <xdr:col>0</xdr:col>
      <xdr:colOff>190496</xdr:colOff>
      <xdr:row>53</xdr:row>
      <xdr:rowOff>59530</xdr:rowOff>
    </xdr:from>
    <xdr:to>
      <xdr:col>0</xdr:col>
      <xdr:colOff>416719</xdr:colOff>
      <xdr:row>54</xdr:row>
      <xdr:rowOff>95253</xdr:rowOff>
    </xdr:to>
    <xdr:pic>
      <xdr:nvPicPr>
        <xdr:cNvPr id="15" name="Picture 1"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0156030"/>
          <a:ext cx="226223" cy="226223"/>
        </a:xfrm>
        <a:prstGeom prst="rect">
          <a:avLst/>
        </a:prstGeom>
        <a:noFill/>
        <a:ln w="9525">
          <a:noFill/>
          <a:miter lim="800000"/>
          <a:headEnd/>
          <a:tailEnd/>
        </a:ln>
      </xdr:spPr>
    </xdr:pic>
    <xdr:clientData/>
  </xdr:twoCellAnchor>
  <xdr:twoCellAnchor>
    <xdr:from>
      <xdr:col>0</xdr:col>
      <xdr:colOff>190500</xdr:colOff>
      <xdr:row>57</xdr:row>
      <xdr:rowOff>71417</xdr:rowOff>
    </xdr:from>
    <xdr:to>
      <xdr:col>0</xdr:col>
      <xdr:colOff>416723</xdr:colOff>
      <xdr:row>57</xdr:row>
      <xdr:rowOff>297640</xdr:rowOff>
    </xdr:to>
    <xdr:pic>
      <xdr:nvPicPr>
        <xdr:cNvPr id="17" name="Picture 1"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2644417"/>
          <a:ext cx="226223" cy="226223"/>
        </a:xfrm>
        <a:prstGeom prst="rect">
          <a:avLst/>
        </a:prstGeom>
        <a:noFill/>
        <a:ln w="9525">
          <a:noFill/>
          <a:miter lim="800000"/>
          <a:headEnd/>
          <a:tailEnd/>
        </a:ln>
      </xdr:spPr>
    </xdr:pic>
    <xdr:clientData/>
  </xdr:twoCellAnchor>
  <xdr:twoCellAnchor>
    <xdr:from>
      <xdr:col>0</xdr:col>
      <xdr:colOff>190496</xdr:colOff>
      <xdr:row>58</xdr:row>
      <xdr:rowOff>59530</xdr:rowOff>
    </xdr:from>
    <xdr:to>
      <xdr:col>0</xdr:col>
      <xdr:colOff>416719</xdr:colOff>
      <xdr:row>59</xdr:row>
      <xdr:rowOff>95253</xdr:rowOff>
    </xdr:to>
    <xdr:pic>
      <xdr:nvPicPr>
        <xdr:cNvPr id="19" name="Picture 1"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1680030"/>
          <a:ext cx="226223" cy="226223"/>
        </a:xfrm>
        <a:prstGeom prst="rect">
          <a:avLst/>
        </a:prstGeom>
        <a:noFill/>
        <a:ln w="9525">
          <a:noFill/>
          <a:miter lim="800000"/>
          <a:headEnd/>
          <a:tailEnd/>
        </a:ln>
      </xdr:spPr>
    </xdr:pic>
    <xdr:clientData/>
  </xdr:twoCellAnchor>
  <xdr:twoCellAnchor>
    <xdr:from>
      <xdr:col>0</xdr:col>
      <xdr:colOff>190500</xdr:colOff>
      <xdr:row>64</xdr:row>
      <xdr:rowOff>71417</xdr:rowOff>
    </xdr:from>
    <xdr:to>
      <xdr:col>0</xdr:col>
      <xdr:colOff>416723</xdr:colOff>
      <xdr:row>64</xdr:row>
      <xdr:rowOff>297640</xdr:rowOff>
    </xdr:to>
    <xdr:pic>
      <xdr:nvPicPr>
        <xdr:cNvPr id="22" name="Picture 1"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2644417"/>
          <a:ext cx="226223" cy="226223"/>
        </a:xfrm>
        <a:prstGeom prst="rect">
          <a:avLst/>
        </a:prstGeom>
        <a:noFill/>
        <a:ln w="9525">
          <a:noFill/>
          <a:miter lim="800000"/>
          <a:headEnd/>
          <a:tailEnd/>
        </a:ln>
      </xdr:spPr>
    </xdr:pic>
    <xdr:clientData/>
  </xdr:twoCellAnchor>
  <xdr:twoCellAnchor>
    <xdr:from>
      <xdr:col>0</xdr:col>
      <xdr:colOff>190500</xdr:colOff>
      <xdr:row>66</xdr:row>
      <xdr:rowOff>71417</xdr:rowOff>
    </xdr:from>
    <xdr:to>
      <xdr:col>0</xdr:col>
      <xdr:colOff>416723</xdr:colOff>
      <xdr:row>66</xdr:row>
      <xdr:rowOff>297640</xdr:rowOff>
    </xdr:to>
    <xdr:pic>
      <xdr:nvPicPr>
        <xdr:cNvPr id="23" name="Picture 1"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6835417"/>
          <a:ext cx="226223" cy="226223"/>
        </a:xfrm>
        <a:prstGeom prst="rect">
          <a:avLst/>
        </a:prstGeom>
        <a:noFill/>
        <a:ln w="9525">
          <a:noFill/>
          <a:miter lim="800000"/>
          <a:headEnd/>
          <a:tailEnd/>
        </a:ln>
      </xdr:spPr>
    </xdr:pic>
    <xdr:clientData/>
  </xdr:twoCellAnchor>
  <xdr:twoCellAnchor>
    <xdr:from>
      <xdr:col>0</xdr:col>
      <xdr:colOff>190501</xdr:colOff>
      <xdr:row>69</xdr:row>
      <xdr:rowOff>71410</xdr:rowOff>
    </xdr:from>
    <xdr:to>
      <xdr:col>0</xdr:col>
      <xdr:colOff>416724</xdr:colOff>
      <xdr:row>70</xdr:row>
      <xdr:rowOff>107133</xdr:rowOff>
    </xdr:to>
    <xdr:pic>
      <xdr:nvPicPr>
        <xdr:cNvPr id="27" name="Picture 1"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1" y="18930910"/>
          <a:ext cx="226223" cy="226223"/>
        </a:xfrm>
        <a:prstGeom prst="rect">
          <a:avLst/>
        </a:prstGeom>
        <a:noFill/>
        <a:ln w="9525">
          <a:noFill/>
          <a:miter lim="800000"/>
          <a:headEnd/>
          <a:tailEnd/>
        </a:ln>
      </xdr:spPr>
    </xdr:pic>
    <xdr:clientData/>
  </xdr:twoCellAnchor>
  <xdr:twoCellAnchor>
    <xdr:from>
      <xdr:col>0</xdr:col>
      <xdr:colOff>190500</xdr:colOff>
      <xdr:row>87</xdr:row>
      <xdr:rowOff>71417</xdr:rowOff>
    </xdr:from>
    <xdr:to>
      <xdr:col>0</xdr:col>
      <xdr:colOff>416723</xdr:colOff>
      <xdr:row>87</xdr:row>
      <xdr:rowOff>297640</xdr:rowOff>
    </xdr:to>
    <xdr:pic>
      <xdr:nvPicPr>
        <xdr:cNvPr id="28" name="Picture 1"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6835417"/>
          <a:ext cx="226223" cy="226223"/>
        </a:xfrm>
        <a:prstGeom prst="rect">
          <a:avLst/>
        </a:prstGeom>
        <a:noFill/>
        <a:ln w="9525">
          <a:noFill/>
          <a:miter lim="800000"/>
          <a:headEnd/>
          <a:tailEnd/>
        </a:ln>
      </xdr:spPr>
    </xdr:pic>
    <xdr:clientData/>
  </xdr:twoCellAnchor>
  <xdr:twoCellAnchor>
    <xdr:from>
      <xdr:col>0</xdr:col>
      <xdr:colOff>190500</xdr:colOff>
      <xdr:row>92</xdr:row>
      <xdr:rowOff>71417</xdr:rowOff>
    </xdr:from>
    <xdr:to>
      <xdr:col>0</xdr:col>
      <xdr:colOff>416723</xdr:colOff>
      <xdr:row>92</xdr:row>
      <xdr:rowOff>297640</xdr:rowOff>
    </xdr:to>
    <xdr:pic>
      <xdr:nvPicPr>
        <xdr:cNvPr id="12" name="Picture 1"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2931417"/>
          <a:ext cx="226223" cy="226223"/>
        </a:xfrm>
        <a:prstGeom prst="rect">
          <a:avLst/>
        </a:prstGeom>
        <a:noFill/>
        <a:ln w="9525">
          <a:noFill/>
          <a:miter lim="800000"/>
          <a:headEnd/>
          <a:tailEnd/>
        </a:ln>
      </xdr:spPr>
    </xdr:pic>
    <xdr:clientData/>
  </xdr:twoCellAnchor>
  <xdr:twoCellAnchor>
    <xdr:from>
      <xdr:col>0</xdr:col>
      <xdr:colOff>190500</xdr:colOff>
      <xdr:row>97</xdr:row>
      <xdr:rowOff>71417</xdr:rowOff>
    </xdr:from>
    <xdr:to>
      <xdr:col>0</xdr:col>
      <xdr:colOff>416723</xdr:colOff>
      <xdr:row>97</xdr:row>
      <xdr:rowOff>297640</xdr:rowOff>
    </xdr:to>
    <xdr:pic>
      <xdr:nvPicPr>
        <xdr:cNvPr id="13" name="Picture 1"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4645917"/>
          <a:ext cx="226223" cy="226223"/>
        </a:xfrm>
        <a:prstGeom prst="rect">
          <a:avLst/>
        </a:prstGeom>
        <a:noFill/>
        <a:ln w="9525">
          <a:noFill/>
          <a:miter lim="800000"/>
          <a:headEnd/>
          <a:tailEnd/>
        </a:ln>
      </xdr:spPr>
    </xdr:pic>
    <xdr:clientData/>
  </xdr:twoCellAnchor>
  <xdr:twoCellAnchor>
    <xdr:from>
      <xdr:col>0</xdr:col>
      <xdr:colOff>190496</xdr:colOff>
      <xdr:row>94</xdr:row>
      <xdr:rowOff>59530</xdr:rowOff>
    </xdr:from>
    <xdr:to>
      <xdr:col>0</xdr:col>
      <xdr:colOff>416719</xdr:colOff>
      <xdr:row>95</xdr:row>
      <xdr:rowOff>95253</xdr:rowOff>
    </xdr:to>
    <xdr:pic>
      <xdr:nvPicPr>
        <xdr:cNvPr id="21" name="Picture 1"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4347030"/>
          <a:ext cx="226223" cy="226223"/>
        </a:xfrm>
        <a:prstGeom prst="rect">
          <a:avLst/>
        </a:prstGeom>
        <a:noFill/>
        <a:ln w="9525">
          <a:noFill/>
          <a:miter lim="800000"/>
          <a:headEnd/>
          <a:tailEnd/>
        </a:ln>
      </xdr:spPr>
    </xdr:pic>
    <xdr:clientData/>
  </xdr:twoCellAnchor>
  <xdr:twoCellAnchor>
    <xdr:from>
      <xdr:col>0</xdr:col>
      <xdr:colOff>190500</xdr:colOff>
      <xdr:row>99</xdr:row>
      <xdr:rowOff>71417</xdr:rowOff>
    </xdr:from>
    <xdr:to>
      <xdr:col>0</xdr:col>
      <xdr:colOff>416723</xdr:colOff>
      <xdr:row>99</xdr:row>
      <xdr:rowOff>297640</xdr:rowOff>
    </xdr:to>
    <xdr:pic>
      <xdr:nvPicPr>
        <xdr:cNvPr id="24" name="Picture 1"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6360417"/>
          <a:ext cx="226223" cy="226223"/>
        </a:xfrm>
        <a:prstGeom prst="rect">
          <a:avLst/>
        </a:prstGeom>
        <a:noFill/>
        <a:ln w="9525">
          <a:noFill/>
          <a:miter lim="800000"/>
          <a:headEnd/>
          <a:tailEnd/>
        </a:ln>
      </xdr:spPr>
    </xdr:pic>
    <xdr:clientData/>
  </xdr:twoCellAnchor>
  <xdr:twoCellAnchor>
    <xdr:from>
      <xdr:col>0</xdr:col>
      <xdr:colOff>190500</xdr:colOff>
      <xdr:row>100</xdr:row>
      <xdr:rowOff>71417</xdr:rowOff>
    </xdr:from>
    <xdr:to>
      <xdr:col>0</xdr:col>
      <xdr:colOff>416723</xdr:colOff>
      <xdr:row>100</xdr:row>
      <xdr:rowOff>297640</xdr:rowOff>
    </xdr:to>
    <xdr:pic>
      <xdr:nvPicPr>
        <xdr:cNvPr id="25" name="Picture 1"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7312917"/>
          <a:ext cx="226223" cy="226223"/>
        </a:xfrm>
        <a:prstGeom prst="rect">
          <a:avLst/>
        </a:prstGeom>
        <a:noFill/>
        <a:ln w="9525">
          <a:noFill/>
          <a:miter lim="800000"/>
          <a:headEnd/>
          <a:tailEnd/>
        </a:ln>
      </xdr:spPr>
    </xdr:pic>
    <xdr:clientData/>
  </xdr:twoCellAnchor>
  <xdr:twoCellAnchor>
    <xdr:from>
      <xdr:col>0</xdr:col>
      <xdr:colOff>190500</xdr:colOff>
      <xdr:row>101</xdr:row>
      <xdr:rowOff>71417</xdr:rowOff>
    </xdr:from>
    <xdr:to>
      <xdr:col>0</xdr:col>
      <xdr:colOff>416723</xdr:colOff>
      <xdr:row>101</xdr:row>
      <xdr:rowOff>297640</xdr:rowOff>
    </xdr:to>
    <xdr:pic>
      <xdr:nvPicPr>
        <xdr:cNvPr id="26" name="Picture 1"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7312917"/>
          <a:ext cx="226223" cy="226223"/>
        </a:xfrm>
        <a:prstGeom prst="rect">
          <a:avLst/>
        </a:prstGeom>
        <a:noFill/>
        <a:ln w="9525">
          <a:noFill/>
          <a:miter lim="800000"/>
          <a:headEnd/>
          <a:tailEnd/>
        </a:ln>
      </xdr:spPr>
    </xdr:pic>
    <xdr:clientData/>
  </xdr:twoCellAnchor>
  <xdr:twoCellAnchor>
    <xdr:from>
      <xdr:col>0</xdr:col>
      <xdr:colOff>190500</xdr:colOff>
      <xdr:row>118</xdr:row>
      <xdr:rowOff>71417</xdr:rowOff>
    </xdr:from>
    <xdr:to>
      <xdr:col>0</xdr:col>
      <xdr:colOff>416723</xdr:colOff>
      <xdr:row>118</xdr:row>
      <xdr:rowOff>297640</xdr:rowOff>
    </xdr:to>
    <xdr:pic>
      <xdr:nvPicPr>
        <xdr:cNvPr id="29" name="Picture 1"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8074917"/>
          <a:ext cx="226223" cy="226223"/>
        </a:xfrm>
        <a:prstGeom prst="rect">
          <a:avLst/>
        </a:prstGeom>
        <a:noFill/>
        <a:ln w="9525">
          <a:noFill/>
          <a:miter lim="800000"/>
          <a:headEnd/>
          <a:tailEnd/>
        </a:ln>
      </xdr:spPr>
    </xdr:pic>
    <xdr:clientData/>
  </xdr:twoCellAnchor>
  <xdr:twoCellAnchor>
    <xdr:from>
      <xdr:col>0</xdr:col>
      <xdr:colOff>190500</xdr:colOff>
      <xdr:row>119</xdr:row>
      <xdr:rowOff>71417</xdr:rowOff>
    </xdr:from>
    <xdr:to>
      <xdr:col>0</xdr:col>
      <xdr:colOff>416723</xdr:colOff>
      <xdr:row>119</xdr:row>
      <xdr:rowOff>297640</xdr:rowOff>
    </xdr:to>
    <xdr:pic>
      <xdr:nvPicPr>
        <xdr:cNvPr id="30" name="Picture 1"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8074917"/>
          <a:ext cx="226223" cy="226223"/>
        </a:xfrm>
        <a:prstGeom prst="rect">
          <a:avLst/>
        </a:prstGeom>
        <a:noFill/>
        <a:ln w="9525">
          <a:noFill/>
          <a:miter lim="800000"/>
          <a:headEnd/>
          <a:tailEnd/>
        </a:ln>
      </xdr:spPr>
    </xdr:pic>
    <xdr:clientData/>
  </xdr:twoCellAnchor>
  <xdr:twoCellAnchor>
    <xdr:from>
      <xdr:col>0</xdr:col>
      <xdr:colOff>190500</xdr:colOff>
      <xdr:row>120</xdr:row>
      <xdr:rowOff>71417</xdr:rowOff>
    </xdr:from>
    <xdr:to>
      <xdr:col>0</xdr:col>
      <xdr:colOff>416723</xdr:colOff>
      <xdr:row>120</xdr:row>
      <xdr:rowOff>297640</xdr:rowOff>
    </xdr:to>
    <xdr:pic>
      <xdr:nvPicPr>
        <xdr:cNvPr id="31" name="Picture 1"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3218417"/>
          <a:ext cx="226223" cy="226223"/>
        </a:xfrm>
        <a:prstGeom prst="rect">
          <a:avLst/>
        </a:prstGeom>
        <a:noFill/>
        <a:ln w="9525">
          <a:noFill/>
          <a:miter lim="800000"/>
          <a:headEnd/>
          <a:tailEnd/>
        </a:ln>
      </xdr:spPr>
    </xdr:pic>
    <xdr:clientData/>
  </xdr:twoCellAnchor>
  <xdr:twoCellAnchor>
    <xdr:from>
      <xdr:col>0</xdr:col>
      <xdr:colOff>190500</xdr:colOff>
      <xdr:row>121</xdr:row>
      <xdr:rowOff>71417</xdr:rowOff>
    </xdr:from>
    <xdr:to>
      <xdr:col>0</xdr:col>
      <xdr:colOff>416723</xdr:colOff>
      <xdr:row>121</xdr:row>
      <xdr:rowOff>297640</xdr:rowOff>
    </xdr:to>
    <xdr:pic>
      <xdr:nvPicPr>
        <xdr:cNvPr id="32" name="Picture 1"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4170917"/>
          <a:ext cx="226223" cy="226223"/>
        </a:xfrm>
        <a:prstGeom prst="rect">
          <a:avLst/>
        </a:prstGeom>
        <a:noFill/>
        <a:ln w="9525">
          <a:noFill/>
          <a:miter lim="800000"/>
          <a:headEnd/>
          <a:tailEnd/>
        </a:ln>
      </xdr:spPr>
    </xdr:pic>
    <xdr:clientData/>
  </xdr:twoCellAnchor>
  <xdr:twoCellAnchor>
    <xdr:from>
      <xdr:col>0</xdr:col>
      <xdr:colOff>190500</xdr:colOff>
      <xdr:row>127</xdr:row>
      <xdr:rowOff>71417</xdr:rowOff>
    </xdr:from>
    <xdr:to>
      <xdr:col>0</xdr:col>
      <xdr:colOff>416723</xdr:colOff>
      <xdr:row>127</xdr:row>
      <xdr:rowOff>297640</xdr:rowOff>
    </xdr:to>
    <xdr:pic>
      <xdr:nvPicPr>
        <xdr:cNvPr id="35" name="Picture 1"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4170917"/>
          <a:ext cx="226223" cy="226223"/>
        </a:xfrm>
        <a:prstGeom prst="rect">
          <a:avLst/>
        </a:prstGeom>
        <a:noFill/>
        <a:ln w="9525">
          <a:noFill/>
          <a:miter lim="800000"/>
          <a:headEnd/>
          <a:tailEnd/>
        </a:ln>
      </xdr:spPr>
    </xdr:pic>
    <xdr:clientData/>
  </xdr:twoCellAnchor>
  <xdr:twoCellAnchor>
    <xdr:from>
      <xdr:col>0</xdr:col>
      <xdr:colOff>190500</xdr:colOff>
      <xdr:row>61</xdr:row>
      <xdr:rowOff>71417</xdr:rowOff>
    </xdr:from>
    <xdr:to>
      <xdr:col>0</xdr:col>
      <xdr:colOff>416723</xdr:colOff>
      <xdr:row>61</xdr:row>
      <xdr:rowOff>297640</xdr:rowOff>
    </xdr:to>
    <xdr:pic>
      <xdr:nvPicPr>
        <xdr:cNvPr id="37" name="Picture 1"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3596917"/>
          <a:ext cx="226223" cy="226223"/>
        </a:xfrm>
        <a:prstGeom prst="rect">
          <a:avLst/>
        </a:prstGeom>
        <a:noFill/>
        <a:ln w="9525">
          <a:noFill/>
          <a:miter lim="800000"/>
          <a:headEnd/>
          <a:tailEnd/>
        </a:ln>
      </xdr:spPr>
    </xdr:pic>
    <xdr:clientData/>
  </xdr:twoCellAnchor>
  <xdr:twoCellAnchor>
    <xdr:from>
      <xdr:col>0</xdr:col>
      <xdr:colOff>190500</xdr:colOff>
      <xdr:row>130</xdr:row>
      <xdr:rowOff>71417</xdr:rowOff>
    </xdr:from>
    <xdr:to>
      <xdr:col>0</xdr:col>
      <xdr:colOff>416723</xdr:colOff>
      <xdr:row>130</xdr:row>
      <xdr:rowOff>297640</xdr:rowOff>
    </xdr:to>
    <xdr:pic>
      <xdr:nvPicPr>
        <xdr:cNvPr id="38" name="Picture 1"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6456917"/>
          <a:ext cx="226223" cy="226223"/>
        </a:xfrm>
        <a:prstGeom prst="rect">
          <a:avLst/>
        </a:prstGeom>
        <a:noFill/>
        <a:ln w="9525">
          <a:noFill/>
          <a:miter lim="800000"/>
          <a:headEnd/>
          <a:tailEnd/>
        </a:ln>
      </xdr:spPr>
    </xdr:pic>
    <xdr:clientData/>
  </xdr:twoCellAnchor>
  <xdr:twoCellAnchor>
    <xdr:from>
      <xdr:col>0</xdr:col>
      <xdr:colOff>190500</xdr:colOff>
      <xdr:row>131</xdr:row>
      <xdr:rowOff>71417</xdr:rowOff>
    </xdr:from>
    <xdr:to>
      <xdr:col>0</xdr:col>
      <xdr:colOff>416723</xdr:colOff>
      <xdr:row>131</xdr:row>
      <xdr:rowOff>297640</xdr:rowOff>
    </xdr:to>
    <xdr:pic>
      <xdr:nvPicPr>
        <xdr:cNvPr id="39" name="Picture 1"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7790417"/>
          <a:ext cx="226223" cy="226223"/>
        </a:xfrm>
        <a:prstGeom prst="rect">
          <a:avLst/>
        </a:prstGeom>
        <a:noFill/>
        <a:ln w="9525">
          <a:noFill/>
          <a:miter lim="800000"/>
          <a:headEnd/>
          <a:tailEnd/>
        </a:ln>
      </xdr:spPr>
    </xdr:pic>
    <xdr:clientData/>
  </xdr:twoCellAnchor>
  <xdr:twoCellAnchor>
    <xdr:from>
      <xdr:col>0</xdr:col>
      <xdr:colOff>190500</xdr:colOff>
      <xdr:row>133</xdr:row>
      <xdr:rowOff>71417</xdr:rowOff>
    </xdr:from>
    <xdr:to>
      <xdr:col>0</xdr:col>
      <xdr:colOff>416723</xdr:colOff>
      <xdr:row>133</xdr:row>
      <xdr:rowOff>297640</xdr:rowOff>
    </xdr:to>
    <xdr:pic>
      <xdr:nvPicPr>
        <xdr:cNvPr id="40" name="Picture 1"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8552417"/>
          <a:ext cx="226223" cy="226223"/>
        </a:xfrm>
        <a:prstGeom prst="rect">
          <a:avLst/>
        </a:prstGeom>
        <a:noFill/>
        <a:ln w="9525">
          <a:noFill/>
          <a:miter lim="800000"/>
          <a:headEnd/>
          <a:tailEnd/>
        </a:ln>
      </xdr:spPr>
    </xdr:pic>
    <xdr:clientData/>
  </xdr:twoCellAnchor>
  <xdr:twoCellAnchor>
    <xdr:from>
      <xdr:col>0</xdr:col>
      <xdr:colOff>190500</xdr:colOff>
      <xdr:row>135</xdr:row>
      <xdr:rowOff>71417</xdr:rowOff>
    </xdr:from>
    <xdr:to>
      <xdr:col>0</xdr:col>
      <xdr:colOff>416723</xdr:colOff>
      <xdr:row>135</xdr:row>
      <xdr:rowOff>297640</xdr:rowOff>
    </xdr:to>
    <xdr:pic>
      <xdr:nvPicPr>
        <xdr:cNvPr id="41" name="Picture 1"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9897823"/>
          <a:ext cx="226223" cy="226223"/>
        </a:xfrm>
        <a:prstGeom prst="rect">
          <a:avLst/>
        </a:prstGeom>
        <a:noFill/>
        <a:ln w="9525">
          <a:noFill/>
          <a:miter lim="800000"/>
          <a:headEnd/>
          <a:tailEnd/>
        </a:ln>
      </xdr:spPr>
    </xdr:pic>
    <xdr:clientData/>
  </xdr:twoCellAnchor>
  <xdr:twoCellAnchor>
    <xdr:from>
      <xdr:col>0</xdr:col>
      <xdr:colOff>190500</xdr:colOff>
      <xdr:row>138</xdr:row>
      <xdr:rowOff>71417</xdr:rowOff>
    </xdr:from>
    <xdr:to>
      <xdr:col>0</xdr:col>
      <xdr:colOff>416723</xdr:colOff>
      <xdr:row>138</xdr:row>
      <xdr:rowOff>297640</xdr:rowOff>
    </xdr:to>
    <xdr:pic>
      <xdr:nvPicPr>
        <xdr:cNvPr id="42" name="Picture 1"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9897823"/>
          <a:ext cx="226223" cy="226223"/>
        </a:xfrm>
        <a:prstGeom prst="rect">
          <a:avLst/>
        </a:prstGeom>
        <a:noFill/>
        <a:ln w="9525">
          <a:noFill/>
          <a:miter lim="800000"/>
          <a:headEnd/>
          <a:tailEnd/>
        </a:ln>
      </xdr:spPr>
    </xdr:pic>
    <xdr:clientData/>
  </xdr:twoCellAnchor>
  <xdr:twoCellAnchor>
    <xdr:from>
      <xdr:col>0</xdr:col>
      <xdr:colOff>190500</xdr:colOff>
      <xdr:row>141</xdr:row>
      <xdr:rowOff>71386</xdr:rowOff>
    </xdr:from>
    <xdr:to>
      <xdr:col>0</xdr:col>
      <xdr:colOff>416723</xdr:colOff>
      <xdr:row>142</xdr:row>
      <xdr:rowOff>107109</xdr:rowOff>
    </xdr:to>
    <xdr:pic>
      <xdr:nvPicPr>
        <xdr:cNvPr id="47" name="Picture 1" descr="C:\Users\hfreeth\AppData\Local\Microsoft\Windows\Temporary Internet Files\Content.IE5\RR803A22\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5993792"/>
          <a:ext cx="226223" cy="226223"/>
        </a:xfrm>
        <a:prstGeom prst="rect">
          <a:avLst/>
        </a:prstGeom>
        <a:noFill/>
        <a:ln w="9525">
          <a:noFill/>
          <a:miter lim="800000"/>
          <a:headEnd/>
          <a:tailEnd/>
        </a:ln>
      </xdr:spPr>
    </xdr:pic>
    <xdr:clientData/>
  </xdr:twoCellAnchor>
  <xdr:twoCellAnchor>
    <xdr:from>
      <xdr:col>0</xdr:col>
      <xdr:colOff>190500</xdr:colOff>
      <xdr:row>144</xdr:row>
      <xdr:rowOff>71417</xdr:rowOff>
    </xdr:from>
    <xdr:to>
      <xdr:col>0</xdr:col>
      <xdr:colOff>416723</xdr:colOff>
      <xdr:row>144</xdr:row>
      <xdr:rowOff>297640</xdr:rowOff>
    </xdr:to>
    <xdr:pic>
      <xdr:nvPicPr>
        <xdr:cNvPr id="48" name="Picture 1" descr="C:\Users\hfreeth\AppData\Local\Microsoft\Windows\Temporary Internet Files\Content.IE5\RR803A22\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9897823"/>
          <a:ext cx="226223" cy="226223"/>
        </a:xfrm>
        <a:prstGeom prst="rect">
          <a:avLst/>
        </a:prstGeom>
        <a:noFill/>
        <a:ln w="9525">
          <a:noFill/>
          <a:miter lim="800000"/>
          <a:headEnd/>
          <a:tailEnd/>
        </a:ln>
      </xdr:spPr>
    </xdr:pic>
    <xdr:clientData/>
  </xdr:twoCellAnchor>
  <xdr:twoCellAnchor>
    <xdr:from>
      <xdr:col>0</xdr:col>
      <xdr:colOff>190500</xdr:colOff>
      <xdr:row>149</xdr:row>
      <xdr:rowOff>71417</xdr:rowOff>
    </xdr:from>
    <xdr:to>
      <xdr:col>0</xdr:col>
      <xdr:colOff>416723</xdr:colOff>
      <xdr:row>149</xdr:row>
      <xdr:rowOff>297640</xdr:rowOff>
    </xdr:to>
    <xdr:pic>
      <xdr:nvPicPr>
        <xdr:cNvPr id="49" name="Picture 1" descr="C:\Users\hfreeth\AppData\Local\Microsoft\Windows\Temporary Internet Files\Content.IE5\RR803A22\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6946323"/>
          <a:ext cx="226223" cy="226223"/>
        </a:xfrm>
        <a:prstGeom prst="rect">
          <a:avLst/>
        </a:prstGeom>
        <a:noFill/>
        <a:ln w="9525">
          <a:noFill/>
          <a:miter lim="800000"/>
          <a:headEnd/>
          <a:tailEnd/>
        </a:ln>
      </xdr:spPr>
    </xdr:pic>
    <xdr:clientData/>
  </xdr:twoCellAnchor>
  <xdr:twoCellAnchor>
    <xdr:from>
      <xdr:col>0</xdr:col>
      <xdr:colOff>190500</xdr:colOff>
      <xdr:row>150</xdr:row>
      <xdr:rowOff>71417</xdr:rowOff>
    </xdr:from>
    <xdr:to>
      <xdr:col>0</xdr:col>
      <xdr:colOff>416723</xdr:colOff>
      <xdr:row>150</xdr:row>
      <xdr:rowOff>297640</xdr:rowOff>
    </xdr:to>
    <xdr:pic>
      <xdr:nvPicPr>
        <xdr:cNvPr id="50" name="Picture 1" descr="C:\Users\hfreeth\AppData\Local\Microsoft\Windows\Temporary Internet Files\Content.IE5\RR803A22\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9232323"/>
          <a:ext cx="226223" cy="226223"/>
        </a:xfrm>
        <a:prstGeom prst="rect">
          <a:avLst/>
        </a:prstGeom>
        <a:noFill/>
        <a:ln w="9525">
          <a:noFill/>
          <a:miter lim="800000"/>
          <a:headEnd/>
          <a:tailEnd/>
        </a:ln>
      </xdr:spPr>
    </xdr:pic>
    <xdr:clientData/>
  </xdr:twoCellAnchor>
  <xdr:twoCellAnchor>
    <xdr:from>
      <xdr:col>0</xdr:col>
      <xdr:colOff>190500</xdr:colOff>
      <xdr:row>151</xdr:row>
      <xdr:rowOff>71417</xdr:rowOff>
    </xdr:from>
    <xdr:to>
      <xdr:col>0</xdr:col>
      <xdr:colOff>416723</xdr:colOff>
      <xdr:row>151</xdr:row>
      <xdr:rowOff>297640</xdr:rowOff>
    </xdr:to>
    <xdr:pic>
      <xdr:nvPicPr>
        <xdr:cNvPr id="51" name="Picture 1" descr="C:\Users\hfreeth\AppData\Local\Microsoft\Windows\Temporary Internet Files\Content.IE5\RR803A22\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9232323"/>
          <a:ext cx="226223" cy="226223"/>
        </a:xfrm>
        <a:prstGeom prst="rect">
          <a:avLst/>
        </a:prstGeom>
        <a:noFill/>
        <a:ln w="9525">
          <a:noFill/>
          <a:miter lim="800000"/>
          <a:headEnd/>
          <a:tailEnd/>
        </a:ln>
      </xdr:spPr>
    </xdr:pic>
    <xdr:clientData/>
  </xdr:twoCellAnchor>
  <xdr:twoCellAnchor>
    <xdr:from>
      <xdr:col>0</xdr:col>
      <xdr:colOff>190500</xdr:colOff>
      <xdr:row>153</xdr:row>
      <xdr:rowOff>71417</xdr:rowOff>
    </xdr:from>
    <xdr:to>
      <xdr:col>0</xdr:col>
      <xdr:colOff>416723</xdr:colOff>
      <xdr:row>153</xdr:row>
      <xdr:rowOff>297640</xdr:rowOff>
    </xdr:to>
    <xdr:pic>
      <xdr:nvPicPr>
        <xdr:cNvPr id="52" name="Picture 1" descr="C:\Users\hfreeth\AppData\Local\Microsoft\Windows\Temporary Internet Files\Content.IE5\RR803A22\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0184823"/>
          <a:ext cx="226223" cy="226223"/>
        </a:xfrm>
        <a:prstGeom prst="rect">
          <a:avLst/>
        </a:prstGeom>
        <a:noFill/>
        <a:ln w="9525">
          <a:noFill/>
          <a:miter lim="800000"/>
          <a:headEnd/>
          <a:tailEnd/>
        </a:ln>
      </xdr:spPr>
    </xdr:pic>
    <xdr:clientData/>
  </xdr:twoCellAnchor>
  <xdr:twoCellAnchor>
    <xdr:from>
      <xdr:col>0</xdr:col>
      <xdr:colOff>190500</xdr:colOff>
      <xdr:row>154</xdr:row>
      <xdr:rowOff>71417</xdr:rowOff>
    </xdr:from>
    <xdr:to>
      <xdr:col>0</xdr:col>
      <xdr:colOff>416723</xdr:colOff>
      <xdr:row>154</xdr:row>
      <xdr:rowOff>297640</xdr:rowOff>
    </xdr:to>
    <xdr:pic>
      <xdr:nvPicPr>
        <xdr:cNvPr id="53" name="Picture 1" descr="C:\Users\hfreeth\AppData\Local\Microsoft\Windows\Temporary Internet Files\Content.IE5\RR803A22\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1327823"/>
          <a:ext cx="226223" cy="226223"/>
        </a:xfrm>
        <a:prstGeom prst="rect">
          <a:avLst/>
        </a:prstGeom>
        <a:noFill/>
        <a:ln w="9525">
          <a:noFill/>
          <a:miter lim="800000"/>
          <a:headEnd/>
          <a:tailEnd/>
        </a:ln>
      </xdr:spPr>
    </xdr:pic>
    <xdr:clientData/>
  </xdr:twoCellAnchor>
  <xdr:twoCellAnchor>
    <xdr:from>
      <xdr:col>0</xdr:col>
      <xdr:colOff>188119</xdr:colOff>
      <xdr:row>155</xdr:row>
      <xdr:rowOff>80926</xdr:rowOff>
    </xdr:from>
    <xdr:to>
      <xdr:col>0</xdr:col>
      <xdr:colOff>414342</xdr:colOff>
      <xdr:row>156</xdr:row>
      <xdr:rowOff>116649</xdr:rowOff>
    </xdr:to>
    <xdr:pic>
      <xdr:nvPicPr>
        <xdr:cNvPr id="60" name="Picture 1" descr="C:\Users\hfreeth\AppData\Local\Microsoft\Windows\Temporary Internet Files\Content.IE5\RR803A22\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119" y="52861332"/>
          <a:ext cx="226223" cy="226223"/>
        </a:xfrm>
        <a:prstGeom prst="rect">
          <a:avLst/>
        </a:prstGeom>
        <a:noFill/>
        <a:ln w="9525">
          <a:noFill/>
          <a:miter lim="800000"/>
          <a:headEnd/>
          <a:tailEnd/>
        </a:ln>
      </xdr:spPr>
    </xdr:pic>
    <xdr:clientData/>
  </xdr:twoCellAnchor>
  <xdr:twoCellAnchor>
    <xdr:from>
      <xdr:col>0</xdr:col>
      <xdr:colOff>190500</xdr:colOff>
      <xdr:row>159</xdr:row>
      <xdr:rowOff>71417</xdr:rowOff>
    </xdr:from>
    <xdr:to>
      <xdr:col>0</xdr:col>
      <xdr:colOff>416723</xdr:colOff>
      <xdr:row>159</xdr:row>
      <xdr:rowOff>297640</xdr:rowOff>
    </xdr:to>
    <xdr:pic>
      <xdr:nvPicPr>
        <xdr:cNvPr id="62" name="Picture 1" descr="C:\Users\hfreeth\AppData\Local\Microsoft\Windows\Temporary Internet Files\Content.IE5\RR803A22\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2089823"/>
          <a:ext cx="226223" cy="226223"/>
        </a:xfrm>
        <a:prstGeom prst="rect">
          <a:avLst/>
        </a:prstGeom>
        <a:noFill/>
        <a:ln w="9525">
          <a:noFill/>
          <a:miter lim="800000"/>
          <a:headEnd/>
          <a:tailEnd/>
        </a:ln>
      </xdr:spPr>
    </xdr:pic>
    <xdr:clientData/>
  </xdr:twoCellAnchor>
  <xdr:twoCellAnchor>
    <xdr:from>
      <xdr:col>0</xdr:col>
      <xdr:colOff>188119</xdr:colOff>
      <xdr:row>161</xdr:row>
      <xdr:rowOff>80926</xdr:rowOff>
    </xdr:from>
    <xdr:to>
      <xdr:col>0</xdr:col>
      <xdr:colOff>414342</xdr:colOff>
      <xdr:row>162</xdr:row>
      <xdr:rowOff>116649</xdr:rowOff>
    </xdr:to>
    <xdr:pic>
      <xdr:nvPicPr>
        <xdr:cNvPr id="64" name="Picture 1" descr="C:\Users\hfreeth\AppData\Local\Microsoft\Windows\Temporary Internet Files\Content.IE5\RR803A22\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119" y="52861332"/>
          <a:ext cx="226223" cy="226223"/>
        </a:xfrm>
        <a:prstGeom prst="rect">
          <a:avLst/>
        </a:prstGeom>
        <a:noFill/>
        <a:ln w="9525">
          <a:noFill/>
          <a:miter lim="800000"/>
          <a:headEnd/>
          <a:tailEnd/>
        </a:ln>
      </xdr:spPr>
    </xdr:pic>
    <xdr:clientData/>
  </xdr:twoCellAnchor>
  <xdr:twoCellAnchor>
    <xdr:from>
      <xdr:col>0</xdr:col>
      <xdr:colOff>190500</xdr:colOff>
      <xdr:row>165</xdr:row>
      <xdr:rowOff>71417</xdr:rowOff>
    </xdr:from>
    <xdr:to>
      <xdr:col>0</xdr:col>
      <xdr:colOff>416723</xdr:colOff>
      <xdr:row>165</xdr:row>
      <xdr:rowOff>297640</xdr:rowOff>
    </xdr:to>
    <xdr:pic>
      <xdr:nvPicPr>
        <xdr:cNvPr id="65" name="Picture 1" descr="C:\Users\hfreeth\AppData\Local\Microsoft\Windows\Temporary Internet Files\Content.IE5\RR803A22\MM900254501[1].gif">
          <a:hlinkClick xmlns:r="http://schemas.openxmlformats.org/officeDocument/2006/relationships" r:id="rId3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3804323"/>
          <a:ext cx="226223" cy="226223"/>
        </a:xfrm>
        <a:prstGeom prst="rect">
          <a:avLst/>
        </a:prstGeom>
        <a:noFill/>
        <a:ln w="9525">
          <a:noFill/>
          <a:miter lim="800000"/>
          <a:headEnd/>
          <a:tailEnd/>
        </a:ln>
      </xdr:spPr>
    </xdr:pic>
    <xdr:clientData/>
  </xdr:twoCellAnchor>
  <xdr:twoCellAnchor>
    <xdr:from>
      <xdr:col>0</xdr:col>
      <xdr:colOff>190500</xdr:colOff>
      <xdr:row>167</xdr:row>
      <xdr:rowOff>71417</xdr:rowOff>
    </xdr:from>
    <xdr:to>
      <xdr:col>0</xdr:col>
      <xdr:colOff>416723</xdr:colOff>
      <xdr:row>167</xdr:row>
      <xdr:rowOff>297640</xdr:rowOff>
    </xdr:to>
    <xdr:pic>
      <xdr:nvPicPr>
        <xdr:cNvPr id="66" name="Picture 1" descr="C:\Users\hfreeth\AppData\Local\Microsoft\Windows\Temporary Internet Files\Content.IE5\RR803A22\MM900254501[1].gif">
          <a:hlinkClick xmlns:r="http://schemas.openxmlformats.org/officeDocument/2006/relationships" r:id="rId3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5709323"/>
          <a:ext cx="226223" cy="226223"/>
        </a:xfrm>
        <a:prstGeom prst="rect">
          <a:avLst/>
        </a:prstGeom>
        <a:noFill/>
        <a:ln w="9525">
          <a:noFill/>
          <a:miter lim="800000"/>
          <a:headEnd/>
          <a:tailEnd/>
        </a:ln>
      </xdr:spPr>
    </xdr:pic>
    <xdr:clientData/>
  </xdr:twoCellAnchor>
  <xdr:twoCellAnchor>
    <xdr:from>
      <xdr:col>0</xdr:col>
      <xdr:colOff>190500</xdr:colOff>
      <xdr:row>93</xdr:row>
      <xdr:rowOff>71417</xdr:rowOff>
    </xdr:from>
    <xdr:to>
      <xdr:col>0</xdr:col>
      <xdr:colOff>416723</xdr:colOff>
      <xdr:row>93</xdr:row>
      <xdr:rowOff>297640</xdr:rowOff>
    </xdr:to>
    <xdr:pic>
      <xdr:nvPicPr>
        <xdr:cNvPr id="43" name="Picture 1" descr="C:\Users\hfreeth\AppData\Local\Microsoft\Windows\Temporary Internet Files\Content.IE5\RR803A22\MM900254501[1].gif">
          <a:hlinkClick xmlns:r="http://schemas.openxmlformats.org/officeDocument/2006/relationships" r:id="rId3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4645917"/>
          <a:ext cx="226223" cy="226223"/>
        </a:xfrm>
        <a:prstGeom prst="rect">
          <a:avLst/>
        </a:prstGeom>
        <a:noFill/>
        <a:ln w="9525">
          <a:noFill/>
          <a:miter lim="800000"/>
          <a:headEnd/>
          <a:tailEnd/>
        </a:ln>
      </xdr:spPr>
    </xdr:pic>
    <xdr:clientData/>
  </xdr:twoCellAnchor>
  <xdr:twoCellAnchor>
    <xdr:from>
      <xdr:col>0</xdr:col>
      <xdr:colOff>188119</xdr:colOff>
      <xdr:row>160</xdr:row>
      <xdr:rowOff>69004</xdr:rowOff>
    </xdr:from>
    <xdr:to>
      <xdr:col>0</xdr:col>
      <xdr:colOff>414342</xdr:colOff>
      <xdr:row>160</xdr:row>
      <xdr:rowOff>295227</xdr:rowOff>
    </xdr:to>
    <xdr:pic>
      <xdr:nvPicPr>
        <xdr:cNvPr id="45" name="Picture 1" descr="C:\Users\hfreeth\AppData\Local\Microsoft\Windows\Temporary Internet Files\Content.IE5\RR803A22\MM900254501[1].gif">
          <a:hlinkClick xmlns:r="http://schemas.openxmlformats.org/officeDocument/2006/relationships" r:id="rId4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119" y="54944910"/>
          <a:ext cx="226223" cy="22622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202404</xdr:colOff>
      <xdr:row>2</xdr:row>
      <xdr:rowOff>35718</xdr:rowOff>
    </xdr:from>
    <xdr:to>
      <xdr:col>8</xdr:col>
      <xdr:colOff>383379</xdr:colOff>
      <xdr:row>2</xdr:row>
      <xdr:rowOff>188975</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79204" y="416718"/>
          <a:ext cx="180975" cy="153257"/>
        </a:xfrm>
        <a:prstGeom prst="rect">
          <a:avLst/>
        </a:prstGeom>
        <a:noFill/>
      </xdr:spPr>
    </xdr:pic>
    <xdr:clientData/>
  </xdr:twoCellAnchor>
  <xdr:twoCellAnchor editAs="oneCell">
    <xdr:from>
      <xdr:col>9</xdr:col>
      <xdr:colOff>202398</xdr:colOff>
      <xdr:row>2</xdr:row>
      <xdr:rowOff>33340</xdr:rowOff>
    </xdr:from>
    <xdr:to>
      <xdr:col>9</xdr:col>
      <xdr:colOff>383373</xdr:colOff>
      <xdr:row>2</xdr:row>
      <xdr:rowOff>186597</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0698" y="414340"/>
          <a:ext cx="180975" cy="153257"/>
        </a:xfrm>
        <a:prstGeom prst="rect">
          <a:avLst/>
        </a:prstGeom>
        <a:noFill/>
      </xdr:spPr>
    </xdr:pic>
    <xdr:clientData/>
  </xdr:twoCellAnchor>
  <xdr:twoCellAnchor editAs="oneCell">
    <xdr:from>
      <xdr:col>10</xdr:col>
      <xdr:colOff>200012</xdr:colOff>
      <xdr:row>2</xdr:row>
      <xdr:rowOff>30962</xdr:rowOff>
    </xdr:from>
    <xdr:to>
      <xdr:col>10</xdr:col>
      <xdr:colOff>380987</xdr:colOff>
      <xdr:row>2</xdr:row>
      <xdr:rowOff>193744</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19812" y="411962"/>
          <a:ext cx="180975" cy="162782"/>
        </a:xfrm>
        <a:prstGeom prst="rect">
          <a:avLst/>
        </a:prstGeom>
        <a:noFill/>
      </xdr:spPr>
    </xdr:pic>
    <xdr:clientData/>
  </xdr:twoCellAnchor>
  <xdr:twoCellAnchor editAs="oneCell">
    <xdr:from>
      <xdr:col>11</xdr:col>
      <xdr:colOff>209531</xdr:colOff>
      <xdr:row>2</xdr:row>
      <xdr:rowOff>28584</xdr:rowOff>
    </xdr:from>
    <xdr:to>
      <xdr:col>11</xdr:col>
      <xdr:colOff>390506</xdr:colOff>
      <xdr:row>2</xdr:row>
      <xdr:rowOff>191366</xdr:rowOff>
    </xdr:to>
    <xdr:pic>
      <xdr:nvPicPr>
        <xdr:cNvPr id="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00831" y="409584"/>
          <a:ext cx="180975" cy="162782"/>
        </a:xfrm>
        <a:prstGeom prst="rect">
          <a:avLst/>
        </a:prstGeom>
        <a:noFill/>
      </xdr:spPr>
    </xdr:pic>
    <xdr:clientData/>
  </xdr:twoCellAnchor>
  <xdr:twoCellAnchor editAs="oneCell">
    <xdr:from>
      <xdr:col>12</xdr:col>
      <xdr:colOff>207145</xdr:colOff>
      <xdr:row>2</xdr:row>
      <xdr:rowOff>26206</xdr:rowOff>
    </xdr:from>
    <xdr:to>
      <xdr:col>12</xdr:col>
      <xdr:colOff>388120</xdr:colOff>
      <xdr:row>2</xdr:row>
      <xdr:rowOff>188988</xdr:rowOff>
    </xdr:to>
    <xdr:pic>
      <xdr:nvPicPr>
        <xdr:cNvPr id="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9945" y="407206"/>
          <a:ext cx="180975" cy="162782"/>
        </a:xfrm>
        <a:prstGeom prst="rect">
          <a:avLst/>
        </a:prstGeom>
        <a:noFill/>
      </xdr:spPr>
    </xdr:pic>
    <xdr:clientData/>
  </xdr:twoCellAnchor>
  <xdr:twoCellAnchor editAs="oneCell">
    <xdr:from>
      <xdr:col>13</xdr:col>
      <xdr:colOff>204758</xdr:colOff>
      <xdr:row>2</xdr:row>
      <xdr:rowOff>23828</xdr:rowOff>
    </xdr:from>
    <xdr:to>
      <xdr:col>13</xdr:col>
      <xdr:colOff>385733</xdr:colOff>
      <xdr:row>2</xdr:row>
      <xdr:rowOff>186610</xdr:rowOff>
    </xdr:to>
    <xdr:pic>
      <xdr:nvPicPr>
        <xdr:cNvPr id="7"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39058" y="404828"/>
          <a:ext cx="180975" cy="162782"/>
        </a:xfrm>
        <a:prstGeom prst="rect">
          <a:avLst/>
        </a:prstGeom>
        <a:noFill/>
      </xdr:spPr>
    </xdr:pic>
    <xdr:clientData/>
  </xdr:twoCellAnchor>
  <xdr:twoCellAnchor editAs="oneCell">
    <xdr:from>
      <xdr:col>14</xdr:col>
      <xdr:colOff>202372</xdr:colOff>
      <xdr:row>2</xdr:row>
      <xdr:rowOff>33356</xdr:rowOff>
    </xdr:from>
    <xdr:to>
      <xdr:col>14</xdr:col>
      <xdr:colOff>383347</xdr:colOff>
      <xdr:row>2</xdr:row>
      <xdr:rowOff>186613</xdr:rowOff>
    </xdr:to>
    <xdr:pic>
      <xdr:nvPicPr>
        <xdr:cNvPr id="8"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08172" y="414356"/>
          <a:ext cx="180975" cy="153257"/>
        </a:xfrm>
        <a:prstGeom prst="rect">
          <a:avLst/>
        </a:prstGeom>
        <a:noFill/>
      </xdr:spPr>
    </xdr:pic>
    <xdr:clientData/>
  </xdr:twoCellAnchor>
  <xdr:twoCellAnchor editAs="oneCell">
    <xdr:from>
      <xdr:col>15</xdr:col>
      <xdr:colOff>199985</xdr:colOff>
      <xdr:row>2</xdr:row>
      <xdr:rowOff>30978</xdr:rowOff>
    </xdr:from>
    <xdr:to>
      <xdr:col>15</xdr:col>
      <xdr:colOff>380960</xdr:colOff>
      <xdr:row>2</xdr:row>
      <xdr:rowOff>193760</xdr:rowOff>
    </xdr:to>
    <xdr:pic>
      <xdr:nvPicPr>
        <xdr:cNvPr id="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9077285" y="411978"/>
          <a:ext cx="180975" cy="162782"/>
        </a:xfrm>
        <a:prstGeom prst="rect">
          <a:avLst/>
        </a:prstGeom>
        <a:noFill/>
      </xdr:spPr>
    </xdr:pic>
    <xdr:clientData/>
  </xdr:twoCellAnchor>
  <xdr:twoCellAnchor editAs="oneCell">
    <xdr:from>
      <xdr:col>16</xdr:col>
      <xdr:colOff>202372</xdr:colOff>
      <xdr:row>2</xdr:row>
      <xdr:rowOff>33356</xdr:rowOff>
    </xdr:from>
    <xdr:to>
      <xdr:col>16</xdr:col>
      <xdr:colOff>383347</xdr:colOff>
      <xdr:row>2</xdr:row>
      <xdr:rowOff>186613</xdr:rowOff>
    </xdr:to>
    <xdr:pic>
      <xdr:nvPicPr>
        <xdr:cNvPr id="13"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51172" y="414356"/>
          <a:ext cx="180975" cy="153257"/>
        </a:xfrm>
        <a:prstGeom prst="rect">
          <a:avLst/>
        </a:prstGeom>
        <a:noFill/>
      </xdr:spPr>
    </xdr:pic>
    <xdr:clientData/>
  </xdr:twoCellAnchor>
  <xdr:twoCellAnchor editAs="oneCell">
    <xdr:from>
      <xdr:col>17</xdr:col>
      <xdr:colOff>199985</xdr:colOff>
      <xdr:row>2</xdr:row>
      <xdr:rowOff>30978</xdr:rowOff>
    </xdr:from>
    <xdr:to>
      <xdr:col>17</xdr:col>
      <xdr:colOff>380960</xdr:colOff>
      <xdr:row>2</xdr:row>
      <xdr:rowOff>193760</xdr:rowOff>
    </xdr:to>
    <xdr:pic>
      <xdr:nvPicPr>
        <xdr:cNvPr id="14"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20285" y="411978"/>
          <a:ext cx="180975" cy="162782"/>
        </a:xfrm>
        <a:prstGeom prst="rect">
          <a:avLst/>
        </a:prstGeom>
        <a:noFill/>
      </xdr:spPr>
    </xdr:pic>
    <xdr:clientData/>
  </xdr:twoCellAnchor>
  <xdr:twoCellAnchor editAs="oneCell">
    <xdr:from>
      <xdr:col>18</xdr:col>
      <xdr:colOff>202372</xdr:colOff>
      <xdr:row>2</xdr:row>
      <xdr:rowOff>33356</xdr:rowOff>
    </xdr:from>
    <xdr:to>
      <xdr:col>18</xdr:col>
      <xdr:colOff>383347</xdr:colOff>
      <xdr:row>2</xdr:row>
      <xdr:rowOff>186613</xdr:rowOff>
    </xdr:to>
    <xdr:pic>
      <xdr:nvPicPr>
        <xdr:cNvPr id="15"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794172" y="414356"/>
          <a:ext cx="180975" cy="153257"/>
        </a:xfrm>
        <a:prstGeom prst="rect">
          <a:avLst/>
        </a:prstGeom>
        <a:noFill/>
      </xdr:spPr>
    </xdr:pic>
    <xdr:clientData/>
  </xdr:twoCellAnchor>
  <xdr:twoCellAnchor editAs="oneCell">
    <xdr:from>
      <xdr:col>19</xdr:col>
      <xdr:colOff>199985</xdr:colOff>
      <xdr:row>2</xdr:row>
      <xdr:rowOff>30978</xdr:rowOff>
    </xdr:from>
    <xdr:to>
      <xdr:col>19</xdr:col>
      <xdr:colOff>380960</xdr:colOff>
      <xdr:row>2</xdr:row>
      <xdr:rowOff>193760</xdr:rowOff>
    </xdr:to>
    <xdr:pic>
      <xdr:nvPicPr>
        <xdr:cNvPr id="16"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363285" y="411978"/>
          <a:ext cx="180975" cy="162782"/>
        </a:xfrm>
        <a:prstGeom prst="rect">
          <a:avLst/>
        </a:prstGeom>
        <a:noFill/>
      </xdr:spPr>
    </xdr:pic>
    <xdr:clientData/>
  </xdr:twoCellAnchor>
  <xdr:twoCellAnchor editAs="oneCell">
    <xdr:from>
      <xdr:col>20</xdr:col>
      <xdr:colOff>202372</xdr:colOff>
      <xdr:row>2</xdr:row>
      <xdr:rowOff>33356</xdr:rowOff>
    </xdr:from>
    <xdr:to>
      <xdr:col>20</xdr:col>
      <xdr:colOff>383347</xdr:colOff>
      <xdr:row>2</xdr:row>
      <xdr:rowOff>186613</xdr:rowOff>
    </xdr:to>
    <xdr:pic>
      <xdr:nvPicPr>
        <xdr:cNvPr id="17"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937172" y="414356"/>
          <a:ext cx="180975" cy="153257"/>
        </a:xfrm>
        <a:prstGeom prst="rect">
          <a:avLst/>
        </a:prstGeom>
        <a:noFill/>
      </xdr:spPr>
    </xdr:pic>
    <xdr:clientData/>
  </xdr:twoCellAnchor>
  <xdr:twoCellAnchor editAs="oneCell">
    <xdr:from>
      <xdr:col>21</xdr:col>
      <xdr:colOff>199985</xdr:colOff>
      <xdr:row>2</xdr:row>
      <xdr:rowOff>30978</xdr:rowOff>
    </xdr:from>
    <xdr:to>
      <xdr:col>21</xdr:col>
      <xdr:colOff>380960</xdr:colOff>
      <xdr:row>2</xdr:row>
      <xdr:rowOff>193760</xdr:rowOff>
    </xdr:to>
    <xdr:pic>
      <xdr:nvPicPr>
        <xdr:cNvPr id="18"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506285" y="411978"/>
          <a:ext cx="180975" cy="162782"/>
        </a:xfrm>
        <a:prstGeom prst="rect">
          <a:avLst/>
        </a:prstGeom>
        <a:noFill/>
      </xdr:spPr>
    </xdr:pic>
    <xdr:clientData/>
  </xdr:twoCellAnchor>
  <xdr:twoCellAnchor editAs="oneCell">
    <xdr:from>
      <xdr:col>22</xdr:col>
      <xdr:colOff>199985</xdr:colOff>
      <xdr:row>2</xdr:row>
      <xdr:rowOff>30978</xdr:rowOff>
    </xdr:from>
    <xdr:to>
      <xdr:col>22</xdr:col>
      <xdr:colOff>380960</xdr:colOff>
      <xdr:row>2</xdr:row>
      <xdr:rowOff>193760</xdr:rowOff>
    </xdr:to>
    <xdr:pic>
      <xdr:nvPicPr>
        <xdr:cNvPr id="19"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077785" y="411978"/>
          <a:ext cx="180975" cy="162782"/>
        </a:xfrm>
        <a:prstGeom prst="rect">
          <a:avLst/>
        </a:prstGeom>
        <a:noFill/>
      </xdr:spPr>
    </xdr:pic>
    <xdr:clientData/>
  </xdr:twoCellAnchor>
  <xdr:twoCellAnchor>
    <xdr:from>
      <xdr:col>0</xdr:col>
      <xdr:colOff>0</xdr:colOff>
      <xdr:row>0</xdr:row>
      <xdr:rowOff>190499</xdr:rowOff>
    </xdr:from>
    <xdr:to>
      <xdr:col>7</xdr:col>
      <xdr:colOff>504824</xdr:colOff>
      <xdr:row>21</xdr:row>
      <xdr:rowOff>9524</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8</xdr:col>
      <xdr:colOff>202404</xdr:colOff>
      <xdr:row>21</xdr:row>
      <xdr:rowOff>35718</xdr:rowOff>
    </xdr:from>
    <xdr:to>
      <xdr:col>8</xdr:col>
      <xdr:colOff>383379</xdr:colOff>
      <xdr:row>21</xdr:row>
      <xdr:rowOff>188975</xdr:rowOff>
    </xdr:to>
    <xdr:pic>
      <xdr:nvPicPr>
        <xdr:cNvPr id="20"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79204" y="4226718"/>
          <a:ext cx="180975" cy="153257"/>
        </a:xfrm>
        <a:prstGeom prst="rect">
          <a:avLst/>
        </a:prstGeom>
        <a:noFill/>
      </xdr:spPr>
    </xdr:pic>
    <xdr:clientData/>
  </xdr:twoCellAnchor>
  <xdr:twoCellAnchor editAs="oneCell">
    <xdr:from>
      <xdr:col>9</xdr:col>
      <xdr:colOff>202398</xdr:colOff>
      <xdr:row>21</xdr:row>
      <xdr:rowOff>33340</xdr:rowOff>
    </xdr:from>
    <xdr:to>
      <xdr:col>9</xdr:col>
      <xdr:colOff>383373</xdr:colOff>
      <xdr:row>21</xdr:row>
      <xdr:rowOff>186597</xdr:rowOff>
    </xdr:to>
    <xdr:pic>
      <xdr:nvPicPr>
        <xdr:cNvPr id="22"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0698" y="4224340"/>
          <a:ext cx="180975" cy="153257"/>
        </a:xfrm>
        <a:prstGeom prst="rect">
          <a:avLst/>
        </a:prstGeom>
        <a:noFill/>
      </xdr:spPr>
    </xdr:pic>
    <xdr:clientData/>
  </xdr:twoCellAnchor>
  <xdr:twoCellAnchor editAs="oneCell">
    <xdr:from>
      <xdr:col>10</xdr:col>
      <xdr:colOff>200012</xdr:colOff>
      <xdr:row>21</xdr:row>
      <xdr:rowOff>30962</xdr:rowOff>
    </xdr:from>
    <xdr:to>
      <xdr:col>10</xdr:col>
      <xdr:colOff>380987</xdr:colOff>
      <xdr:row>21</xdr:row>
      <xdr:rowOff>193744</xdr:rowOff>
    </xdr:to>
    <xdr:pic>
      <xdr:nvPicPr>
        <xdr:cNvPr id="23"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19812" y="4221962"/>
          <a:ext cx="180975" cy="162782"/>
        </a:xfrm>
        <a:prstGeom prst="rect">
          <a:avLst/>
        </a:prstGeom>
        <a:noFill/>
      </xdr:spPr>
    </xdr:pic>
    <xdr:clientData/>
  </xdr:twoCellAnchor>
  <xdr:twoCellAnchor editAs="oneCell">
    <xdr:from>
      <xdr:col>11</xdr:col>
      <xdr:colOff>209531</xdr:colOff>
      <xdr:row>21</xdr:row>
      <xdr:rowOff>28584</xdr:rowOff>
    </xdr:from>
    <xdr:to>
      <xdr:col>11</xdr:col>
      <xdr:colOff>390506</xdr:colOff>
      <xdr:row>21</xdr:row>
      <xdr:rowOff>191366</xdr:rowOff>
    </xdr:to>
    <xdr:pic>
      <xdr:nvPicPr>
        <xdr:cNvPr id="24"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00831" y="4219584"/>
          <a:ext cx="180975" cy="162782"/>
        </a:xfrm>
        <a:prstGeom prst="rect">
          <a:avLst/>
        </a:prstGeom>
        <a:noFill/>
      </xdr:spPr>
    </xdr:pic>
    <xdr:clientData/>
  </xdr:twoCellAnchor>
  <xdr:twoCellAnchor editAs="oneCell">
    <xdr:from>
      <xdr:col>12</xdr:col>
      <xdr:colOff>207145</xdr:colOff>
      <xdr:row>21</xdr:row>
      <xdr:rowOff>26206</xdr:rowOff>
    </xdr:from>
    <xdr:to>
      <xdr:col>12</xdr:col>
      <xdr:colOff>388120</xdr:colOff>
      <xdr:row>21</xdr:row>
      <xdr:rowOff>188988</xdr:rowOff>
    </xdr:to>
    <xdr:pic>
      <xdr:nvPicPr>
        <xdr:cNvPr id="25"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9945" y="4217206"/>
          <a:ext cx="180975" cy="162782"/>
        </a:xfrm>
        <a:prstGeom prst="rect">
          <a:avLst/>
        </a:prstGeom>
        <a:noFill/>
      </xdr:spPr>
    </xdr:pic>
    <xdr:clientData/>
  </xdr:twoCellAnchor>
  <xdr:twoCellAnchor editAs="oneCell">
    <xdr:from>
      <xdr:col>13</xdr:col>
      <xdr:colOff>204758</xdr:colOff>
      <xdr:row>21</xdr:row>
      <xdr:rowOff>23828</xdr:rowOff>
    </xdr:from>
    <xdr:to>
      <xdr:col>13</xdr:col>
      <xdr:colOff>385733</xdr:colOff>
      <xdr:row>21</xdr:row>
      <xdr:rowOff>186610</xdr:rowOff>
    </xdr:to>
    <xdr:pic>
      <xdr:nvPicPr>
        <xdr:cNvPr id="26"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39058" y="4214828"/>
          <a:ext cx="180975" cy="162782"/>
        </a:xfrm>
        <a:prstGeom prst="rect">
          <a:avLst/>
        </a:prstGeom>
        <a:noFill/>
      </xdr:spPr>
    </xdr:pic>
    <xdr:clientData/>
  </xdr:twoCellAnchor>
  <xdr:twoCellAnchor editAs="oneCell">
    <xdr:from>
      <xdr:col>14</xdr:col>
      <xdr:colOff>202372</xdr:colOff>
      <xdr:row>21</xdr:row>
      <xdr:rowOff>33356</xdr:rowOff>
    </xdr:from>
    <xdr:to>
      <xdr:col>14</xdr:col>
      <xdr:colOff>383347</xdr:colOff>
      <xdr:row>21</xdr:row>
      <xdr:rowOff>186613</xdr:rowOff>
    </xdr:to>
    <xdr:pic>
      <xdr:nvPicPr>
        <xdr:cNvPr id="27" name="Picture 63" descr="C:\Users\hfreeth\AppData\Local\Microsoft\Windows\Temporary Internet Files\Content.IE5\XLHOTTUP\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08172" y="4224356"/>
          <a:ext cx="180975" cy="153257"/>
        </a:xfrm>
        <a:prstGeom prst="rect">
          <a:avLst/>
        </a:prstGeom>
        <a:noFill/>
      </xdr:spPr>
    </xdr:pic>
    <xdr:clientData/>
  </xdr:twoCellAnchor>
  <xdr:twoCellAnchor editAs="oneCell">
    <xdr:from>
      <xdr:col>15</xdr:col>
      <xdr:colOff>199985</xdr:colOff>
      <xdr:row>21</xdr:row>
      <xdr:rowOff>30978</xdr:rowOff>
    </xdr:from>
    <xdr:to>
      <xdr:col>15</xdr:col>
      <xdr:colOff>380960</xdr:colOff>
      <xdr:row>21</xdr:row>
      <xdr:rowOff>193760</xdr:rowOff>
    </xdr:to>
    <xdr:pic>
      <xdr:nvPicPr>
        <xdr:cNvPr id="28" name="Picture 63" descr="C:\Users\hfreeth\AppData\Local\Microsoft\Windows\Temporary Internet Files\Content.IE5\XLHOTTUP\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9077285" y="4221978"/>
          <a:ext cx="180975" cy="162782"/>
        </a:xfrm>
        <a:prstGeom prst="rect">
          <a:avLst/>
        </a:prstGeom>
        <a:noFill/>
      </xdr:spPr>
    </xdr:pic>
    <xdr:clientData/>
  </xdr:twoCellAnchor>
  <xdr:twoCellAnchor editAs="oneCell">
    <xdr:from>
      <xdr:col>16</xdr:col>
      <xdr:colOff>202372</xdr:colOff>
      <xdr:row>21</xdr:row>
      <xdr:rowOff>33356</xdr:rowOff>
    </xdr:from>
    <xdr:to>
      <xdr:col>16</xdr:col>
      <xdr:colOff>383347</xdr:colOff>
      <xdr:row>21</xdr:row>
      <xdr:rowOff>186613</xdr:rowOff>
    </xdr:to>
    <xdr:pic>
      <xdr:nvPicPr>
        <xdr:cNvPr id="29" name="Picture 63" descr="C:\Users\hfreeth\AppData\Local\Microsoft\Windows\Temporary Internet Files\Content.IE5\XLHOTTUP\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51172" y="4224356"/>
          <a:ext cx="180975" cy="153257"/>
        </a:xfrm>
        <a:prstGeom prst="rect">
          <a:avLst/>
        </a:prstGeom>
        <a:noFill/>
      </xdr:spPr>
    </xdr:pic>
    <xdr:clientData/>
  </xdr:twoCellAnchor>
  <xdr:twoCellAnchor editAs="oneCell">
    <xdr:from>
      <xdr:col>17</xdr:col>
      <xdr:colOff>199985</xdr:colOff>
      <xdr:row>21</xdr:row>
      <xdr:rowOff>30978</xdr:rowOff>
    </xdr:from>
    <xdr:to>
      <xdr:col>17</xdr:col>
      <xdr:colOff>380960</xdr:colOff>
      <xdr:row>21</xdr:row>
      <xdr:rowOff>193760</xdr:rowOff>
    </xdr:to>
    <xdr:pic>
      <xdr:nvPicPr>
        <xdr:cNvPr id="30" name="Picture 63" descr="C:\Users\hfreeth\AppData\Local\Microsoft\Windows\Temporary Internet Files\Content.IE5\XLHOTTUP\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20285" y="4221978"/>
          <a:ext cx="180975" cy="162782"/>
        </a:xfrm>
        <a:prstGeom prst="rect">
          <a:avLst/>
        </a:prstGeom>
        <a:noFill/>
      </xdr:spPr>
    </xdr:pic>
    <xdr:clientData/>
  </xdr:twoCellAnchor>
  <xdr:twoCellAnchor editAs="oneCell">
    <xdr:from>
      <xdr:col>18</xdr:col>
      <xdr:colOff>202372</xdr:colOff>
      <xdr:row>21</xdr:row>
      <xdr:rowOff>33356</xdr:rowOff>
    </xdr:from>
    <xdr:to>
      <xdr:col>18</xdr:col>
      <xdr:colOff>383347</xdr:colOff>
      <xdr:row>21</xdr:row>
      <xdr:rowOff>186613</xdr:rowOff>
    </xdr:to>
    <xdr:pic>
      <xdr:nvPicPr>
        <xdr:cNvPr id="31" name="Picture 63" descr="C:\Users\hfreeth\AppData\Local\Microsoft\Windows\Temporary Internet Files\Content.IE5\XLHOTTUP\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794172" y="4224356"/>
          <a:ext cx="180975" cy="153257"/>
        </a:xfrm>
        <a:prstGeom prst="rect">
          <a:avLst/>
        </a:prstGeom>
        <a:noFill/>
      </xdr:spPr>
    </xdr:pic>
    <xdr:clientData/>
  </xdr:twoCellAnchor>
  <xdr:twoCellAnchor editAs="oneCell">
    <xdr:from>
      <xdr:col>19</xdr:col>
      <xdr:colOff>199985</xdr:colOff>
      <xdr:row>21</xdr:row>
      <xdr:rowOff>30978</xdr:rowOff>
    </xdr:from>
    <xdr:to>
      <xdr:col>19</xdr:col>
      <xdr:colOff>380960</xdr:colOff>
      <xdr:row>21</xdr:row>
      <xdr:rowOff>193760</xdr:rowOff>
    </xdr:to>
    <xdr:pic>
      <xdr:nvPicPr>
        <xdr:cNvPr id="32" name="Picture 63" descr="C:\Users\hfreeth\AppData\Local\Microsoft\Windows\Temporary Internet Files\Content.IE5\XLHOTTUP\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363285" y="4221978"/>
          <a:ext cx="180975" cy="162782"/>
        </a:xfrm>
        <a:prstGeom prst="rect">
          <a:avLst/>
        </a:prstGeom>
        <a:noFill/>
      </xdr:spPr>
    </xdr:pic>
    <xdr:clientData/>
  </xdr:twoCellAnchor>
  <xdr:twoCellAnchor editAs="oneCell">
    <xdr:from>
      <xdr:col>20</xdr:col>
      <xdr:colOff>202372</xdr:colOff>
      <xdr:row>21</xdr:row>
      <xdr:rowOff>33356</xdr:rowOff>
    </xdr:from>
    <xdr:to>
      <xdr:col>20</xdr:col>
      <xdr:colOff>383347</xdr:colOff>
      <xdr:row>21</xdr:row>
      <xdr:rowOff>186613</xdr:rowOff>
    </xdr:to>
    <xdr:pic>
      <xdr:nvPicPr>
        <xdr:cNvPr id="33" name="Picture 63" descr="C:\Users\hfreeth\AppData\Local\Microsoft\Windows\Temporary Internet Files\Content.IE5\XLHOTTUP\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937172" y="4224356"/>
          <a:ext cx="180975" cy="153257"/>
        </a:xfrm>
        <a:prstGeom prst="rect">
          <a:avLst/>
        </a:prstGeom>
        <a:noFill/>
      </xdr:spPr>
    </xdr:pic>
    <xdr:clientData/>
  </xdr:twoCellAnchor>
  <xdr:twoCellAnchor editAs="oneCell">
    <xdr:from>
      <xdr:col>21</xdr:col>
      <xdr:colOff>199985</xdr:colOff>
      <xdr:row>21</xdr:row>
      <xdr:rowOff>30978</xdr:rowOff>
    </xdr:from>
    <xdr:to>
      <xdr:col>21</xdr:col>
      <xdr:colOff>380960</xdr:colOff>
      <xdr:row>21</xdr:row>
      <xdr:rowOff>193760</xdr:rowOff>
    </xdr:to>
    <xdr:pic>
      <xdr:nvPicPr>
        <xdr:cNvPr id="34" name="Picture 63" descr="C:\Users\hfreeth\AppData\Local\Microsoft\Windows\Temporary Internet Files\Content.IE5\XLHOTTUP\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506285" y="4221978"/>
          <a:ext cx="180975" cy="162782"/>
        </a:xfrm>
        <a:prstGeom prst="rect">
          <a:avLst/>
        </a:prstGeom>
        <a:noFill/>
      </xdr:spPr>
    </xdr:pic>
    <xdr:clientData/>
  </xdr:twoCellAnchor>
  <xdr:twoCellAnchor editAs="oneCell">
    <xdr:from>
      <xdr:col>22</xdr:col>
      <xdr:colOff>199985</xdr:colOff>
      <xdr:row>21</xdr:row>
      <xdr:rowOff>30978</xdr:rowOff>
    </xdr:from>
    <xdr:to>
      <xdr:col>22</xdr:col>
      <xdr:colOff>380960</xdr:colOff>
      <xdr:row>21</xdr:row>
      <xdr:rowOff>193760</xdr:rowOff>
    </xdr:to>
    <xdr:pic>
      <xdr:nvPicPr>
        <xdr:cNvPr id="35" name="Picture 63" descr="C:\Users\hfreeth\AppData\Local\Microsoft\Windows\Temporary Internet Files\Content.IE5\XLHOTTUP\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077785" y="4221978"/>
          <a:ext cx="180975" cy="16278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udies/Audit%20tools/2009%20DAH/Data%20collection%20tool%20-%20Spider%20diagram.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Instructions"/>
      <sheetName val="Summary"/>
      <sheetName val="Audit tool"/>
      <sheetName val="Sheet2"/>
      <sheetName val="Recommendations"/>
    </sheetNames>
    <sheetDataSet>
      <sheetData sheetId="0" refreshError="1"/>
      <sheetData sheetId="1" refreshError="1"/>
      <sheetData sheetId="2" refreshError="1"/>
      <sheetData sheetId="3" refreshError="1"/>
      <sheetData sheetId="4">
        <row r="2">
          <cell r="A2" t="str">
            <v>Male</v>
          </cell>
          <cell r="E2" t="str">
            <v>Yes</v>
          </cell>
          <cell r="G2" t="str">
            <v>Yes</v>
          </cell>
          <cell r="J2" t="str">
            <v>Yes</v>
          </cell>
        </row>
        <row r="3">
          <cell r="A3" t="str">
            <v>Female</v>
          </cell>
          <cell r="E3" t="str">
            <v>No</v>
          </cell>
          <cell r="G3" t="str">
            <v>No</v>
          </cell>
          <cell r="J3" t="str">
            <v>No</v>
          </cell>
        </row>
        <row r="4">
          <cell r="E4" t="str">
            <v>Unable to answer</v>
          </cell>
          <cell r="G4" t="str">
            <v>Unable to answer</v>
          </cell>
          <cell r="J4" t="str">
            <v>Unable to answer</v>
          </cell>
        </row>
        <row r="5">
          <cell r="J5" t="str">
            <v>NA</v>
          </cell>
        </row>
        <row r="8">
          <cell r="A8" t="str">
            <v>Yes</v>
          </cell>
        </row>
        <row r="9">
          <cell r="A9" t="str">
            <v>No</v>
          </cell>
        </row>
        <row r="10">
          <cell r="A10" t="str">
            <v>Unable to answer</v>
          </cell>
        </row>
        <row r="14">
          <cell r="A14" t="str">
            <v>Yes</v>
          </cell>
        </row>
        <row r="15">
          <cell r="A15" t="str">
            <v>No</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2cap.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dimension ref="B4:B17"/>
  <sheetViews>
    <sheetView tabSelected="1" workbookViewId="0">
      <selection activeCell="B1" sqref="B1"/>
    </sheetView>
  </sheetViews>
  <sheetFormatPr defaultRowHeight="15"/>
  <cols>
    <col min="1" max="1" width="51" style="37" customWidth="1"/>
    <col min="2" max="2" width="89.140625" style="37" customWidth="1"/>
    <col min="3" max="16384" width="9.140625" style="37"/>
  </cols>
  <sheetData>
    <row r="4" spans="2:2">
      <c r="B4" s="36"/>
    </row>
    <row r="5" spans="2:2" ht="18.75">
      <c r="B5" s="38" t="s">
        <v>16</v>
      </c>
    </row>
    <row r="6" spans="2:2" ht="18.75">
      <c r="B6" s="39" t="s">
        <v>12</v>
      </c>
    </row>
    <row r="8" spans="2:2" ht="75">
      <c r="B8" s="40" t="s">
        <v>17</v>
      </c>
    </row>
    <row r="10" spans="2:2">
      <c r="B10" s="2" t="s">
        <v>13</v>
      </c>
    </row>
    <row r="11" spans="2:2">
      <c r="B11" s="41"/>
    </row>
    <row r="12" spans="2:2">
      <c r="B12" s="18" t="s">
        <v>18</v>
      </c>
    </row>
    <row r="13" spans="2:2">
      <c r="B13" s="18"/>
    </row>
    <row r="14" spans="2:2" ht="30">
      <c r="B14" s="3" t="s">
        <v>14</v>
      </c>
    </row>
    <row r="15" spans="2:2">
      <c r="B15" s="36"/>
    </row>
    <row r="16" spans="2:2" ht="30">
      <c r="B16" s="3" t="s">
        <v>413</v>
      </c>
    </row>
    <row r="17" spans="2:2">
      <c r="B17" s="41" t="s">
        <v>414</v>
      </c>
    </row>
  </sheetData>
  <sheetProtection select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6"/>
  <sheetViews>
    <sheetView workbookViewId="0"/>
  </sheetViews>
  <sheetFormatPr defaultRowHeight="15"/>
  <cols>
    <col min="1" max="1" width="140.140625" style="4" customWidth="1"/>
    <col min="2" max="16384" width="9.140625" style="4"/>
  </cols>
  <sheetData>
    <row r="1" spans="1:1" ht="17.25" customHeight="1">
      <c r="A1" s="42" t="s">
        <v>235</v>
      </c>
    </row>
    <row r="2" spans="1:1" ht="7.5" customHeight="1">
      <c r="A2" s="37"/>
    </row>
    <row r="3" spans="1:1" ht="28.5" customHeight="1">
      <c r="A3" s="18" t="s">
        <v>415</v>
      </c>
    </row>
    <row r="4" spans="1:1" ht="7.5" customHeight="1">
      <c r="A4" s="18"/>
    </row>
    <row r="5" spans="1:1">
      <c r="A5" s="37" t="s">
        <v>422</v>
      </c>
    </row>
    <row r="6" spans="1:1" ht="7.5" customHeight="1">
      <c r="A6" s="37"/>
    </row>
    <row r="7" spans="1:1">
      <c r="A7" s="43" t="s">
        <v>416</v>
      </c>
    </row>
    <row r="8" spans="1:1" ht="14.25" customHeight="1">
      <c r="A8" s="37" t="s">
        <v>417</v>
      </c>
    </row>
    <row r="9" spans="1:1">
      <c r="A9" s="37" t="s">
        <v>424</v>
      </c>
    </row>
    <row r="10" spans="1:1" ht="30" customHeight="1">
      <c r="A10" s="18" t="s">
        <v>425</v>
      </c>
    </row>
    <row r="11" spans="1:1">
      <c r="A11" s="102" t="s">
        <v>418</v>
      </c>
    </row>
    <row r="12" spans="1:1" ht="7.5" customHeight="1">
      <c r="A12" s="37"/>
    </row>
    <row r="13" spans="1:1" ht="30" customHeight="1">
      <c r="A13" s="3" t="s">
        <v>236</v>
      </c>
    </row>
    <row r="14" spans="1:1" ht="7.5" customHeight="1">
      <c r="A14" s="37"/>
    </row>
    <row r="15" spans="1:1">
      <c r="A15" s="37" t="s">
        <v>237</v>
      </c>
    </row>
    <row r="16" spans="1:1" ht="7.5" customHeight="1">
      <c r="A16" s="37"/>
    </row>
    <row r="17" spans="1:1" ht="30">
      <c r="A17" s="18" t="s">
        <v>238</v>
      </c>
    </row>
    <row r="18" spans="1:1" ht="8.25" customHeight="1">
      <c r="A18" s="37"/>
    </row>
    <row r="19" spans="1:1">
      <c r="A19" s="4" t="s">
        <v>419</v>
      </c>
    </row>
    <row r="20" spans="1:1" ht="8.25" customHeight="1">
      <c r="A20" s="37"/>
    </row>
    <row r="21" spans="1:1">
      <c r="A21" s="37" t="s">
        <v>420</v>
      </c>
    </row>
    <row r="22" spans="1:1">
      <c r="A22" s="37" t="s">
        <v>241</v>
      </c>
    </row>
    <row r="23" spans="1:1" ht="15" customHeight="1">
      <c r="A23" s="44" t="s">
        <v>242</v>
      </c>
    </row>
    <row r="24" spans="1:1" ht="15" customHeight="1">
      <c r="A24" s="45" t="s">
        <v>243</v>
      </c>
    </row>
    <row r="25" spans="1:1" ht="15" customHeight="1">
      <c r="A25" s="46" t="s">
        <v>244</v>
      </c>
    </row>
    <row r="26" spans="1:1" ht="15" customHeight="1">
      <c r="A26" s="47" t="s">
        <v>245</v>
      </c>
    </row>
    <row r="27" spans="1:1" ht="6.75" customHeight="1">
      <c r="A27" s="37"/>
    </row>
    <row r="28" spans="1:1" ht="30">
      <c r="A28" s="18" t="s">
        <v>421</v>
      </c>
    </row>
    <row r="29" spans="1:1" ht="8.25" customHeight="1">
      <c r="A29" s="37"/>
    </row>
    <row r="30" spans="1:1" ht="45">
      <c r="A30" s="18" t="s">
        <v>345</v>
      </c>
    </row>
    <row r="31" spans="1:1" ht="8.25" customHeight="1">
      <c r="A31" s="37"/>
    </row>
    <row r="32" spans="1:1" ht="30">
      <c r="A32" s="18" t="s">
        <v>246</v>
      </c>
    </row>
    <row r="33" spans="1:1" ht="8.25" customHeight="1">
      <c r="A33" s="37"/>
    </row>
    <row r="34" spans="1:1" ht="30">
      <c r="A34" s="18" t="s">
        <v>247</v>
      </c>
    </row>
    <row r="35" spans="1:1" ht="8.25" customHeight="1"/>
    <row r="36" spans="1:1">
      <c r="A36" s="43" t="s">
        <v>239</v>
      </c>
    </row>
  </sheetData>
  <sheetProtection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1:AB168"/>
  <sheetViews>
    <sheetView workbookViewId="0">
      <pane ySplit="3" topLeftCell="A4" activePane="bottomLeft" state="frozen"/>
      <selection pane="bottomLeft" activeCell="E5" sqref="E5"/>
    </sheetView>
  </sheetViews>
  <sheetFormatPr defaultRowHeight="15"/>
  <cols>
    <col min="1" max="1" width="9.140625" style="18"/>
    <col min="2" max="2" width="9.140625" style="24"/>
    <col min="3" max="3" width="27.140625" style="18" customWidth="1"/>
    <col min="4" max="4" width="27.5703125" style="18" customWidth="1"/>
    <col min="5" max="13" width="10.42578125" style="30" customWidth="1"/>
    <col min="14" max="14" width="19.140625" style="30" bestFit="1" customWidth="1"/>
    <col min="15" max="15" width="9.140625" style="50"/>
    <col min="16" max="16" width="9.140625" style="85"/>
    <col min="17" max="17" width="9.140625" style="64"/>
    <col min="18" max="18" width="9.140625" style="62"/>
    <col min="19" max="19" width="9.140625" style="64"/>
    <col min="20" max="20" width="9.140625" style="62"/>
    <col min="21" max="21" width="11.5703125" style="62" customWidth="1"/>
    <col min="22" max="22" width="11.7109375" style="62" customWidth="1"/>
    <col min="23" max="23" width="10.42578125" style="88" customWidth="1"/>
    <col min="24" max="24" width="9.140625" style="4"/>
    <col min="25" max="25" width="9.140625" style="79"/>
    <col min="26" max="26" width="9.140625" style="91"/>
    <col min="27" max="27" width="9.140625" style="80"/>
    <col min="28" max="28" width="9.140625" style="4"/>
    <col min="29" max="16384" width="9.140625" style="18"/>
  </cols>
  <sheetData>
    <row r="1" spans="1:27" ht="18.75">
      <c r="A1" s="57" t="s">
        <v>351</v>
      </c>
    </row>
    <row r="2" spans="1:27">
      <c r="D2" s="16" t="s">
        <v>1</v>
      </c>
      <c r="E2" s="48"/>
      <c r="F2" s="48"/>
      <c r="G2" s="48"/>
      <c r="H2" s="48"/>
      <c r="I2" s="48"/>
      <c r="J2" s="48"/>
      <c r="K2" s="48"/>
      <c r="L2" s="48"/>
      <c r="M2" s="48"/>
      <c r="N2" s="48"/>
    </row>
    <row r="3" spans="1:27" ht="45" customHeight="1">
      <c r="A3" s="14"/>
      <c r="B3" s="15" t="s">
        <v>0</v>
      </c>
      <c r="C3" s="16"/>
      <c r="D3" s="16"/>
      <c r="E3" s="17" t="s">
        <v>2</v>
      </c>
      <c r="F3" s="17" t="s">
        <v>3</v>
      </c>
      <c r="G3" s="17" t="s">
        <v>4</v>
      </c>
      <c r="H3" s="17" t="s">
        <v>5</v>
      </c>
      <c r="I3" s="17" t="s">
        <v>6</v>
      </c>
      <c r="J3" s="17" t="s">
        <v>7</v>
      </c>
      <c r="K3" s="17" t="s">
        <v>8</v>
      </c>
      <c r="L3" s="17" t="s">
        <v>9</v>
      </c>
      <c r="M3" s="17" t="s">
        <v>10</v>
      </c>
      <c r="N3" s="17" t="s">
        <v>423</v>
      </c>
      <c r="P3" s="86" t="s">
        <v>354</v>
      </c>
      <c r="Q3" s="65" t="s">
        <v>355</v>
      </c>
      <c r="R3" s="66" t="s">
        <v>356</v>
      </c>
      <c r="S3" s="65" t="s">
        <v>357</v>
      </c>
      <c r="T3" s="66" t="s">
        <v>358</v>
      </c>
      <c r="U3" s="65" t="s">
        <v>409</v>
      </c>
      <c r="V3" s="65" t="s">
        <v>59</v>
      </c>
      <c r="W3" s="89" t="s">
        <v>360</v>
      </c>
      <c r="Y3" s="81" t="b">
        <v>0</v>
      </c>
      <c r="Z3" s="91" t="s">
        <v>359</v>
      </c>
      <c r="AA3" s="82" t="s">
        <v>361</v>
      </c>
    </row>
    <row r="4" spans="1:27">
      <c r="A4" s="107" t="s">
        <v>11</v>
      </c>
      <c r="B4" s="107"/>
      <c r="C4" s="107"/>
      <c r="D4" s="107"/>
      <c r="E4" s="107"/>
      <c r="F4" s="107"/>
      <c r="G4" s="107"/>
      <c r="H4" s="107"/>
      <c r="I4" s="107"/>
      <c r="J4" s="107"/>
      <c r="K4" s="107"/>
      <c r="L4" s="107"/>
      <c r="M4" s="107"/>
      <c r="N4" s="107"/>
    </row>
    <row r="5" spans="1:27" ht="15" customHeight="1">
      <c r="A5" s="19"/>
      <c r="B5" s="77">
        <v>1</v>
      </c>
      <c r="C5" s="20" t="s">
        <v>19</v>
      </c>
      <c r="D5" s="19"/>
      <c r="E5" s="8"/>
      <c r="F5" s="8"/>
      <c r="G5" s="8"/>
      <c r="H5" s="8"/>
      <c r="I5" s="8"/>
      <c r="J5" s="8"/>
      <c r="K5" s="8"/>
      <c r="L5" s="8"/>
      <c r="M5" s="8"/>
      <c r="N5" s="8"/>
    </row>
    <row r="6" spans="1:27" ht="30" customHeight="1">
      <c r="A6" s="21"/>
      <c r="B6" s="77">
        <v>2</v>
      </c>
      <c r="C6" s="14" t="s">
        <v>20</v>
      </c>
      <c r="D6" s="21"/>
      <c r="E6" s="8"/>
      <c r="F6" s="8"/>
      <c r="G6" s="8"/>
      <c r="H6" s="8"/>
      <c r="I6" s="8"/>
      <c r="J6" s="8"/>
      <c r="K6" s="8"/>
      <c r="L6" s="8"/>
      <c r="M6" s="8"/>
      <c r="N6" s="8"/>
    </row>
    <row r="7" spans="1:27">
      <c r="A7" s="122"/>
      <c r="B7" s="105">
        <v>3</v>
      </c>
      <c r="C7" s="106" t="s">
        <v>25</v>
      </c>
      <c r="D7" s="22" t="s">
        <v>36</v>
      </c>
      <c r="E7" s="101"/>
      <c r="F7" s="101"/>
      <c r="G7" s="101"/>
      <c r="H7" s="101"/>
      <c r="I7" s="101"/>
      <c r="J7" s="101"/>
      <c r="K7" s="101"/>
      <c r="L7" s="101"/>
      <c r="M7" s="101"/>
      <c r="N7" s="101"/>
    </row>
    <row r="8" spans="1:27">
      <c r="A8" s="122"/>
      <c r="B8" s="105"/>
      <c r="C8" s="106"/>
      <c r="D8" s="23" t="s">
        <v>27</v>
      </c>
      <c r="E8" s="8"/>
      <c r="F8" s="8"/>
      <c r="G8" s="8"/>
      <c r="H8" s="8"/>
      <c r="I8" s="8"/>
      <c r="J8" s="8"/>
      <c r="K8" s="8"/>
      <c r="L8" s="8"/>
      <c r="M8" s="8"/>
      <c r="N8" s="8"/>
    </row>
    <row r="9" spans="1:27">
      <c r="A9" s="122"/>
      <c r="B9" s="105"/>
      <c r="C9" s="106" t="s">
        <v>24</v>
      </c>
      <c r="D9" s="22" t="s">
        <v>37</v>
      </c>
      <c r="E9" s="8"/>
      <c r="F9" s="8"/>
      <c r="G9" s="8"/>
      <c r="H9" s="8"/>
      <c r="I9" s="8"/>
      <c r="J9" s="8"/>
      <c r="K9" s="8"/>
      <c r="L9" s="8"/>
      <c r="M9" s="8"/>
      <c r="N9" s="8"/>
    </row>
    <row r="10" spans="1:27">
      <c r="A10" s="122"/>
      <c r="B10" s="105"/>
      <c r="C10" s="106"/>
      <c r="D10" s="23" t="s">
        <v>27</v>
      </c>
      <c r="E10" s="8"/>
      <c r="F10" s="8"/>
      <c r="G10" s="8"/>
      <c r="H10" s="8"/>
      <c r="I10" s="8"/>
      <c r="J10" s="8"/>
      <c r="K10" s="8"/>
      <c r="L10" s="8"/>
      <c r="M10" s="8"/>
      <c r="N10" s="8"/>
    </row>
    <row r="11" spans="1:27">
      <c r="A11" s="122"/>
      <c r="B11" s="105"/>
      <c r="C11" s="106" t="s">
        <v>26</v>
      </c>
      <c r="D11" s="22" t="s">
        <v>38</v>
      </c>
      <c r="E11" s="8"/>
      <c r="F11" s="8"/>
      <c r="G11" s="8"/>
      <c r="H11" s="8"/>
      <c r="I11" s="8"/>
      <c r="J11" s="8"/>
      <c r="K11" s="8"/>
      <c r="L11" s="8"/>
      <c r="M11" s="8"/>
      <c r="N11" s="8"/>
    </row>
    <row r="12" spans="1:27">
      <c r="A12" s="122"/>
      <c r="B12" s="105"/>
      <c r="C12" s="106"/>
      <c r="D12" s="23" t="s">
        <v>27</v>
      </c>
      <c r="E12" s="8"/>
      <c r="F12" s="8"/>
      <c r="G12" s="8"/>
      <c r="H12" s="8"/>
      <c r="I12" s="8"/>
      <c r="J12" s="8"/>
      <c r="K12" s="8"/>
      <c r="L12" s="8"/>
      <c r="M12" s="8"/>
      <c r="N12" s="8"/>
    </row>
    <row r="13" spans="1:27">
      <c r="A13" s="122"/>
      <c r="B13" s="105">
        <v>4</v>
      </c>
      <c r="C13" s="106" t="s">
        <v>39</v>
      </c>
      <c r="D13" s="22" t="s">
        <v>36</v>
      </c>
      <c r="E13" s="101"/>
      <c r="F13" s="101"/>
      <c r="G13" s="101"/>
      <c r="H13" s="101"/>
      <c r="I13" s="101"/>
      <c r="J13" s="101"/>
      <c r="K13" s="101"/>
      <c r="L13" s="101"/>
      <c r="M13" s="101"/>
      <c r="N13" s="101"/>
    </row>
    <row r="14" spans="1:27">
      <c r="A14" s="122"/>
      <c r="B14" s="105"/>
      <c r="C14" s="106"/>
      <c r="D14" s="23" t="s">
        <v>27</v>
      </c>
      <c r="E14" s="8"/>
      <c r="F14" s="8"/>
      <c r="G14" s="8"/>
      <c r="H14" s="8"/>
      <c r="I14" s="8"/>
      <c r="J14" s="8"/>
      <c r="K14" s="8"/>
      <c r="L14" s="8"/>
      <c r="M14" s="8"/>
      <c r="N14" s="8"/>
    </row>
    <row r="15" spans="1:27">
      <c r="A15" s="122"/>
      <c r="B15" s="105"/>
      <c r="C15" s="106" t="s">
        <v>40</v>
      </c>
      <c r="D15" s="22" t="s">
        <v>37</v>
      </c>
      <c r="E15" s="8"/>
      <c r="F15" s="8"/>
      <c r="G15" s="8"/>
      <c r="H15" s="8"/>
      <c r="I15" s="8"/>
      <c r="J15" s="8"/>
      <c r="K15" s="8"/>
      <c r="L15" s="8"/>
      <c r="M15" s="8"/>
      <c r="N15" s="8"/>
    </row>
    <row r="16" spans="1:27">
      <c r="A16" s="122"/>
      <c r="B16" s="105"/>
      <c r="C16" s="106"/>
      <c r="D16" s="23" t="s">
        <v>27</v>
      </c>
      <c r="E16" s="8"/>
      <c r="F16" s="8"/>
      <c r="G16" s="8"/>
      <c r="H16" s="8"/>
      <c r="I16" s="8"/>
      <c r="J16" s="8"/>
      <c r="K16" s="8"/>
      <c r="L16" s="8"/>
      <c r="M16" s="8"/>
      <c r="N16" s="8"/>
    </row>
    <row r="17" spans="1:14">
      <c r="A17" s="122"/>
      <c r="B17" s="105"/>
      <c r="C17" s="106" t="s">
        <v>41</v>
      </c>
      <c r="D17" s="22" t="s">
        <v>38</v>
      </c>
      <c r="E17" s="8"/>
      <c r="F17" s="8"/>
      <c r="G17" s="8"/>
      <c r="H17" s="8"/>
      <c r="I17" s="8"/>
      <c r="J17" s="8"/>
      <c r="K17" s="8"/>
      <c r="L17" s="8"/>
      <c r="M17" s="8"/>
      <c r="N17" s="8"/>
    </row>
    <row r="18" spans="1:14">
      <c r="A18" s="122"/>
      <c r="B18" s="105"/>
      <c r="C18" s="106"/>
      <c r="D18" s="23" t="s">
        <v>27</v>
      </c>
      <c r="E18" s="8"/>
      <c r="F18" s="8"/>
      <c r="G18" s="8"/>
      <c r="H18" s="8"/>
      <c r="I18" s="8"/>
      <c r="J18" s="8"/>
      <c r="K18" s="8"/>
      <c r="L18" s="8"/>
      <c r="M18" s="8"/>
      <c r="N18" s="8"/>
    </row>
    <row r="19" spans="1:14">
      <c r="A19" s="122"/>
      <c r="B19" s="105">
        <v>5</v>
      </c>
      <c r="C19" s="106" t="s">
        <v>42</v>
      </c>
      <c r="D19" s="22" t="s">
        <v>36</v>
      </c>
      <c r="E19" s="101"/>
      <c r="F19" s="101"/>
      <c r="G19" s="101"/>
      <c r="H19" s="101"/>
      <c r="I19" s="101"/>
      <c r="J19" s="101"/>
      <c r="K19" s="101"/>
      <c r="L19" s="101"/>
      <c r="M19" s="101"/>
      <c r="N19" s="101"/>
    </row>
    <row r="20" spans="1:14">
      <c r="A20" s="122"/>
      <c r="B20" s="105"/>
      <c r="C20" s="106"/>
      <c r="D20" s="23" t="s">
        <v>27</v>
      </c>
      <c r="E20" s="8"/>
      <c r="F20" s="8"/>
      <c r="G20" s="8"/>
      <c r="H20" s="8"/>
      <c r="I20" s="8"/>
      <c r="J20" s="8"/>
      <c r="K20" s="8"/>
      <c r="L20" s="8"/>
      <c r="M20" s="8"/>
      <c r="N20" s="8"/>
    </row>
    <row r="21" spans="1:14">
      <c r="A21" s="122"/>
      <c r="B21" s="105"/>
      <c r="C21" s="106" t="s">
        <v>43</v>
      </c>
      <c r="D21" s="22" t="s">
        <v>37</v>
      </c>
      <c r="E21" s="8"/>
      <c r="F21" s="8"/>
      <c r="G21" s="8"/>
      <c r="H21" s="8"/>
      <c r="I21" s="8"/>
      <c r="J21" s="8"/>
      <c r="K21" s="8"/>
      <c r="L21" s="8"/>
      <c r="M21" s="8"/>
      <c r="N21" s="8"/>
    </row>
    <row r="22" spans="1:14">
      <c r="A22" s="122"/>
      <c r="B22" s="105"/>
      <c r="C22" s="106"/>
      <c r="D22" s="23" t="s">
        <v>27</v>
      </c>
      <c r="E22" s="8"/>
      <c r="F22" s="8"/>
      <c r="G22" s="8"/>
      <c r="H22" s="8"/>
      <c r="I22" s="8"/>
      <c r="J22" s="8"/>
      <c r="K22" s="8"/>
      <c r="L22" s="8"/>
      <c r="M22" s="8"/>
      <c r="N22" s="8"/>
    </row>
    <row r="23" spans="1:14">
      <c r="A23" s="122"/>
      <c r="B23" s="105"/>
      <c r="C23" s="106" t="s">
        <v>44</v>
      </c>
      <c r="D23" s="22" t="s">
        <v>38</v>
      </c>
      <c r="E23" s="8"/>
      <c r="F23" s="8"/>
      <c r="G23" s="8"/>
      <c r="H23" s="8"/>
      <c r="I23" s="8"/>
      <c r="J23" s="8"/>
      <c r="K23" s="8"/>
      <c r="L23" s="8"/>
      <c r="M23" s="8"/>
      <c r="N23" s="8"/>
    </row>
    <row r="24" spans="1:14">
      <c r="A24" s="122"/>
      <c r="B24" s="105"/>
      <c r="C24" s="106"/>
      <c r="D24" s="23" t="s">
        <v>27</v>
      </c>
      <c r="E24" s="8"/>
      <c r="F24" s="8"/>
      <c r="G24" s="8"/>
      <c r="H24" s="8"/>
      <c r="I24" s="8"/>
      <c r="J24" s="8"/>
      <c r="K24" s="8"/>
      <c r="L24" s="8"/>
      <c r="M24" s="8"/>
      <c r="N24" s="8"/>
    </row>
    <row r="25" spans="1:14">
      <c r="A25" s="122"/>
      <c r="B25" s="105">
        <v>6</v>
      </c>
      <c r="C25" s="106" t="s">
        <v>45</v>
      </c>
      <c r="D25" s="22" t="s">
        <v>36</v>
      </c>
      <c r="E25" s="101"/>
      <c r="F25" s="101"/>
      <c r="G25" s="101"/>
      <c r="H25" s="101"/>
      <c r="I25" s="101"/>
      <c r="J25" s="101"/>
      <c r="K25" s="101"/>
      <c r="L25" s="101"/>
      <c r="M25" s="101"/>
      <c r="N25" s="101"/>
    </row>
    <row r="26" spans="1:14">
      <c r="A26" s="122"/>
      <c r="B26" s="105"/>
      <c r="C26" s="106"/>
      <c r="D26" s="23" t="s">
        <v>27</v>
      </c>
      <c r="E26" s="8"/>
      <c r="F26" s="8"/>
      <c r="G26" s="8"/>
      <c r="H26" s="8"/>
      <c r="I26" s="8"/>
      <c r="J26" s="8"/>
      <c r="K26" s="8"/>
      <c r="L26" s="8"/>
      <c r="M26" s="8"/>
      <c r="N26" s="8"/>
    </row>
    <row r="27" spans="1:14">
      <c r="A27" s="122"/>
      <c r="B27" s="105"/>
      <c r="C27" s="106" t="s">
        <v>46</v>
      </c>
      <c r="D27" s="22" t="s">
        <v>37</v>
      </c>
      <c r="E27" s="8"/>
      <c r="F27" s="8"/>
      <c r="G27" s="8"/>
      <c r="H27" s="8"/>
      <c r="I27" s="8"/>
      <c r="J27" s="8"/>
      <c r="K27" s="8"/>
      <c r="L27" s="8"/>
      <c r="M27" s="8"/>
      <c r="N27" s="8"/>
    </row>
    <row r="28" spans="1:14">
      <c r="A28" s="122"/>
      <c r="B28" s="105"/>
      <c r="C28" s="106"/>
      <c r="D28" s="23" t="s">
        <v>27</v>
      </c>
      <c r="E28" s="8"/>
      <c r="F28" s="8"/>
      <c r="G28" s="8"/>
      <c r="H28" s="8"/>
      <c r="I28" s="8"/>
      <c r="J28" s="8"/>
      <c r="K28" s="8"/>
      <c r="L28" s="8"/>
      <c r="M28" s="8"/>
      <c r="N28" s="8"/>
    </row>
    <row r="29" spans="1:14">
      <c r="A29" s="122"/>
      <c r="B29" s="105"/>
      <c r="C29" s="106" t="s">
        <v>47</v>
      </c>
      <c r="D29" s="22" t="s">
        <v>38</v>
      </c>
      <c r="E29" s="8"/>
      <c r="F29" s="8"/>
      <c r="G29" s="8"/>
      <c r="H29" s="8"/>
      <c r="I29" s="8"/>
      <c r="J29" s="8"/>
      <c r="K29" s="8"/>
      <c r="L29" s="8"/>
      <c r="M29" s="8"/>
      <c r="N29" s="8"/>
    </row>
    <row r="30" spans="1:14">
      <c r="A30" s="122"/>
      <c r="B30" s="105"/>
      <c r="C30" s="106"/>
      <c r="D30" s="23" t="s">
        <v>27</v>
      </c>
      <c r="E30" s="8"/>
      <c r="F30" s="8"/>
      <c r="G30" s="8"/>
      <c r="H30" s="8"/>
      <c r="I30" s="8"/>
      <c r="J30" s="8"/>
      <c r="K30" s="8"/>
      <c r="L30" s="8"/>
      <c r="M30" s="8"/>
      <c r="N30" s="8"/>
    </row>
    <row r="31" spans="1:14">
      <c r="A31" s="19"/>
      <c r="B31" s="77" t="s">
        <v>48</v>
      </c>
      <c r="C31" s="20" t="s">
        <v>49</v>
      </c>
      <c r="D31" s="19"/>
      <c r="E31" s="8"/>
      <c r="F31" s="8"/>
      <c r="G31" s="8"/>
      <c r="H31" s="8"/>
      <c r="I31" s="8"/>
      <c r="J31" s="8"/>
      <c r="K31" s="8"/>
      <c r="L31" s="8"/>
      <c r="M31" s="8"/>
      <c r="N31" s="8"/>
    </row>
    <row r="32" spans="1:14" ht="45">
      <c r="A32" s="19"/>
      <c r="B32" s="77" t="s">
        <v>53</v>
      </c>
      <c r="C32" s="20" t="s">
        <v>54</v>
      </c>
      <c r="D32" s="19"/>
      <c r="E32" s="8"/>
      <c r="F32" s="8"/>
      <c r="G32" s="8"/>
      <c r="H32" s="8"/>
      <c r="I32" s="8"/>
      <c r="J32" s="8"/>
      <c r="K32" s="8"/>
      <c r="L32" s="8"/>
      <c r="M32" s="8"/>
      <c r="N32" s="8"/>
    </row>
    <row r="33" spans="1:27">
      <c r="A33" s="107" t="s">
        <v>60</v>
      </c>
      <c r="B33" s="107"/>
      <c r="C33" s="107"/>
      <c r="D33" s="107"/>
      <c r="E33" s="107"/>
      <c r="F33" s="107"/>
      <c r="G33" s="107"/>
      <c r="H33" s="107"/>
      <c r="I33" s="107"/>
      <c r="J33" s="107"/>
      <c r="K33" s="107"/>
      <c r="L33" s="107"/>
      <c r="M33" s="107"/>
      <c r="N33" s="107"/>
    </row>
    <row r="34" spans="1:27">
      <c r="A34" s="124" t="s">
        <v>61</v>
      </c>
      <c r="B34" s="124"/>
      <c r="C34" s="124"/>
      <c r="D34" s="124"/>
      <c r="E34" s="124"/>
      <c r="F34" s="124"/>
      <c r="G34" s="124"/>
      <c r="H34" s="124"/>
      <c r="I34" s="124"/>
      <c r="J34" s="124"/>
      <c r="K34" s="124"/>
      <c r="L34" s="124"/>
      <c r="M34" s="124"/>
      <c r="N34" s="124"/>
    </row>
    <row r="35" spans="1:27">
      <c r="A35" s="99"/>
      <c r="B35" s="97" t="s">
        <v>62</v>
      </c>
      <c r="C35" s="98" t="s">
        <v>63</v>
      </c>
      <c r="D35" s="19"/>
      <c r="E35" s="8"/>
      <c r="F35" s="8"/>
      <c r="G35" s="8"/>
      <c r="H35" s="8"/>
      <c r="I35" s="8"/>
      <c r="J35" s="8"/>
      <c r="K35" s="8"/>
      <c r="L35" s="8"/>
      <c r="M35" s="8"/>
      <c r="N35" s="8"/>
    </row>
    <row r="36" spans="1:27">
      <c r="A36" s="123"/>
      <c r="B36" s="105" t="s">
        <v>67</v>
      </c>
      <c r="C36" s="106" t="s">
        <v>68</v>
      </c>
      <c r="D36" s="22" t="s">
        <v>36</v>
      </c>
      <c r="E36" s="9"/>
      <c r="F36" s="9"/>
      <c r="G36" s="9"/>
      <c r="H36" s="9"/>
      <c r="I36" s="9"/>
      <c r="J36" s="9"/>
      <c r="K36" s="9"/>
      <c r="L36" s="9"/>
      <c r="M36" s="9"/>
      <c r="N36" s="9"/>
    </row>
    <row r="37" spans="1:27">
      <c r="A37" s="123"/>
      <c r="B37" s="105"/>
      <c r="C37" s="106"/>
      <c r="D37" s="23" t="s">
        <v>27</v>
      </c>
      <c r="E37" s="8"/>
      <c r="F37" s="8"/>
      <c r="G37" s="8"/>
      <c r="H37" s="8"/>
      <c r="I37" s="8"/>
      <c r="J37" s="8"/>
      <c r="K37" s="8"/>
      <c r="L37" s="8"/>
      <c r="M37" s="8"/>
      <c r="N37" s="8"/>
    </row>
    <row r="38" spans="1:27">
      <c r="A38" s="123"/>
      <c r="B38" s="105"/>
      <c r="C38" s="106" t="s">
        <v>69</v>
      </c>
      <c r="D38" s="22" t="s">
        <v>38</v>
      </c>
      <c r="E38" s="8"/>
      <c r="F38" s="8"/>
      <c r="G38" s="8"/>
      <c r="H38" s="8"/>
      <c r="I38" s="8"/>
      <c r="J38" s="8"/>
      <c r="K38" s="8"/>
      <c r="L38" s="8"/>
      <c r="M38" s="8"/>
      <c r="N38" s="8"/>
    </row>
    <row r="39" spans="1:27">
      <c r="A39" s="123"/>
      <c r="B39" s="105"/>
      <c r="C39" s="106"/>
      <c r="D39" s="23" t="s">
        <v>27</v>
      </c>
      <c r="E39" s="8"/>
      <c r="F39" s="8"/>
      <c r="G39" s="8"/>
      <c r="H39" s="8"/>
      <c r="I39" s="8"/>
      <c r="J39" s="8"/>
      <c r="K39" s="8"/>
      <c r="L39" s="8"/>
      <c r="M39" s="8"/>
      <c r="N39" s="8"/>
    </row>
    <row r="40" spans="1:27" ht="45">
      <c r="A40" s="19"/>
      <c r="B40" s="77" t="s">
        <v>70</v>
      </c>
      <c r="C40" s="20" t="s">
        <v>71</v>
      </c>
      <c r="D40" s="19"/>
      <c r="E40" s="8"/>
      <c r="F40" s="8"/>
      <c r="G40" s="8"/>
      <c r="H40" s="8"/>
      <c r="I40" s="8"/>
      <c r="J40" s="8"/>
      <c r="K40" s="8"/>
      <c r="L40" s="8"/>
      <c r="M40" s="8"/>
      <c r="N40" s="8"/>
    </row>
    <row r="41" spans="1:27" ht="45">
      <c r="A41" s="21"/>
      <c r="B41" s="24" t="s">
        <v>72</v>
      </c>
      <c r="C41" s="20" t="s">
        <v>73</v>
      </c>
      <c r="D41" s="21"/>
      <c r="E41" s="10"/>
      <c r="F41" s="10"/>
      <c r="G41" s="10"/>
      <c r="H41" s="10"/>
      <c r="I41" s="10"/>
      <c r="J41" s="10"/>
      <c r="K41" s="10"/>
      <c r="L41" s="10"/>
      <c r="M41" s="10"/>
      <c r="N41" s="10"/>
    </row>
    <row r="42" spans="1:27">
      <c r="A42" s="103"/>
      <c r="B42" s="105">
        <v>10</v>
      </c>
      <c r="C42" s="125" t="s">
        <v>74</v>
      </c>
      <c r="D42" s="126"/>
      <c r="E42" s="126"/>
      <c r="F42" s="126"/>
      <c r="G42" s="126"/>
      <c r="H42" s="126"/>
      <c r="I42" s="126"/>
      <c r="J42" s="126"/>
      <c r="K42" s="126"/>
      <c r="L42" s="126"/>
      <c r="M42" s="126"/>
      <c r="N42" s="127"/>
    </row>
    <row r="43" spans="1:27" ht="30" customHeight="1">
      <c r="A43" s="103"/>
      <c r="B43" s="105"/>
      <c r="C43" s="20" t="s">
        <v>375</v>
      </c>
      <c r="D43" s="21"/>
      <c r="E43" s="8"/>
      <c r="F43" s="8"/>
      <c r="G43" s="8"/>
      <c r="H43" s="8"/>
      <c r="I43" s="8"/>
      <c r="J43" s="8"/>
      <c r="K43" s="8"/>
      <c r="L43" s="8"/>
      <c r="M43" s="8"/>
      <c r="N43" s="8"/>
      <c r="P43" s="92">
        <f t="shared" ref="P43:P62" si="0">COUNTIF(E43:N43,"Yes")</f>
        <v>0</v>
      </c>
      <c r="Q43" s="93" t="str">
        <f t="shared" ref="Q43:Q62" si="1">IF(ISERROR(P43/T43),"%",P43/T43*100)</f>
        <v>%</v>
      </c>
      <c r="R43" s="93">
        <f t="shared" ref="R43:R62" si="2">COUNTIF(E43:N43, "no")</f>
        <v>0</v>
      </c>
      <c r="S43" s="93" t="str">
        <f t="shared" ref="S43:S62" si="3">IF(ISERROR(R43/T43),"%",R43/T43*100)</f>
        <v>%</v>
      </c>
      <c r="T43" s="93">
        <f t="shared" ref="T43:T62" si="4">SUM(P43+R43)</f>
        <v>0</v>
      </c>
      <c r="U43" s="94">
        <f t="shared" ref="U43:U62" si="5">Y43+Z43</f>
        <v>10</v>
      </c>
      <c r="V43" s="93">
        <f t="shared" ref="V43:V62" si="6">COUNTIF(E43:N43,"NA")</f>
        <v>0</v>
      </c>
      <c r="W43" s="95">
        <f t="shared" ref="W43:W62" si="7">P43+R43+U43+V43</f>
        <v>10</v>
      </c>
      <c r="X43" s="93"/>
      <c r="Y43" s="96">
        <f t="shared" ref="Y43:Y62" si="8">COUNTIF(E43:N43,"FALSE")</f>
        <v>0</v>
      </c>
      <c r="Z43" s="96">
        <f t="shared" ref="Z43:Z62" si="9">COUNTIF(E43:N43,"")</f>
        <v>10</v>
      </c>
      <c r="AA43" s="96" t="str">
        <f t="shared" ref="AA43:AA62" si="10">IF(U43=W43,"No data", IF(V43=W43,"NA", IF(U43+V43=W43,"NA", Q43)))</f>
        <v>No data</v>
      </c>
    </row>
    <row r="44" spans="1:27" ht="30">
      <c r="A44" s="103"/>
      <c r="B44" s="105"/>
      <c r="C44" s="20" t="s">
        <v>376</v>
      </c>
      <c r="D44" s="21"/>
      <c r="E44" s="8"/>
      <c r="F44" s="8"/>
      <c r="G44" s="8"/>
      <c r="H44" s="8"/>
      <c r="I44" s="8"/>
      <c r="J44" s="8"/>
      <c r="K44" s="8"/>
      <c r="L44" s="8"/>
      <c r="M44" s="8"/>
      <c r="N44" s="8"/>
      <c r="P44" s="92">
        <f t="shared" si="0"/>
        <v>0</v>
      </c>
      <c r="Q44" s="93" t="str">
        <f t="shared" si="1"/>
        <v>%</v>
      </c>
      <c r="R44" s="93">
        <f t="shared" si="2"/>
        <v>0</v>
      </c>
      <c r="S44" s="93" t="str">
        <f t="shared" si="3"/>
        <v>%</v>
      </c>
      <c r="T44" s="93">
        <f t="shared" si="4"/>
        <v>0</v>
      </c>
      <c r="U44" s="94">
        <f t="shared" si="5"/>
        <v>10</v>
      </c>
      <c r="V44" s="93">
        <f t="shared" si="6"/>
        <v>0</v>
      </c>
      <c r="W44" s="95">
        <f t="shared" si="7"/>
        <v>10</v>
      </c>
      <c r="X44" s="93"/>
      <c r="Y44" s="96">
        <f t="shared" si="8"/>
        <v>0</v>
      </c>
      <c r="Z44" s="96">
        <f t="shared" si="9"/>
        <v>10</v>
      </c>
      <c r="AA44" s="96" t="str">
        <f t="shared" si="10"/>
        <v>No data</v>
      </c>
    </row>
    <row r="45" spans="1:27">
      <c r="A45" s="103"/>
      <c r="B45" s="105"/>
      <c r="C45" s="20" t="s">
        <v>377</v>
      </c>
      <c r="D45" s="21"/>
      <c r="E45" s="8"/>
      <c r="F45" s="8"/>
      <c r="G45" s="8"/>
      <c r="H45" s="8"/>
      <c r="I45" s="8"/>
      <c r="J45" s="8"/>
      <c r="K45" s="8"/>
      <c r="L45" s="8"/>
      <c r="M45" s="8"/>
      <c r="N45" s="8"/>
      <c r="P45" s="92">
        <f t="shared" si="0"/>
        <v>0</v>
      </c>
      <c r="Q45" s="93" t="str">
        <f t="shared" si="1"/>
        <v>%</v>
      </c>
      <c r="R45" s="93">
        <f t="shared" si="2"/>
        <v>0</v>
      </c>
      <c r="S45" s="93" t="str">
        <f t="shared" si="3"/>
        <v>%</v>
      </c>
      <c r="T45" s="93">
        <f t="shared" si="4"/>
        <v>0</v>
      </c>
      <c r="U45" s="94">
        <f t="shared" si="5"/>
        <v>10</v>
      </c>
      <c r="V45" s="93">
        <f t="shared" si="6"/>
        <v>0</v>
      </c>
      <c r="W45" s="95">
        <f t="shared" si="7"/>
        <v>10</v>
      </c>
      <c r="X45" s="93"/>
      <c r="Y45" s="96">
        <f t="shared" si="8"/>
        <v>0</v>
      </c>
      <c r="Z45" s="96">
        <f t="shared" si="9"/>
        <v>10</v>
      </c>
      <c r="AA45" s="96" t="str">
        <f t="shared" si="10"/>
        <v>No data</v>
      </c>
    </row>
    <row r="46" spans="1:27">
      <c r="A46" s="103"/>
      <c r="B46" s="105"/>
      <c r="C46" s="20" t="s">
        <v>378</v>
      </c>
      <c r="D46" s="21"/>
      <c r="E46" s="8"/>
      <c r="F46" s="8"/>
      <c r="G46" s="8"/>
      <c r="H46" s="8"/>
      <c r="I46" s="8"/>
      <c r="J46" s="8"/>
      <c r="K46" s="8"/>
      <c r="L46" s="8"/>
      <c r="M46" s="8"/>
      <c r="N46" s="8"/>
      <c r="P46" s="92">
        <f t="shared" si="0"/>
        <v>0</v>
      </c>
      <c r="Q46" s="93" t="str">
        <f t="shared" si="1"/>
        <v>%</v>
      </c>
      <c r="R46" s="93">
        <f t="shared" si="2"/>
        <v>0</v>
      </c>
      <c r="S46" s="93" t="str">
        <f t="shared" si="3"/>
        <v>%</v>
      </c>
      <c r="T46" s="93">
        <f t="shared" si="4"/>
        <v>0</v>
      </c>
      <c r="U46" s="94">
        <f t="shared" si="5"/>
        <v>10</v>
      </c>
      <c r="V46" s="93">
        <f t="shared" si="6"/>
        <v>0</v>
      </c>
      <c r="W46" s="95">
        <f t="shared" si="7"/>
        <v>10</v>
      </c>
      <c r="X46" s="93"/>
      <c r="Y46" s="96">
        <f t="shared" si="8"/>
        <v>0</v>
      </c>
      <c r="Z46" s="96">
        <f t="shared" si="9"/>
        <v>10</v>
      </c>
      <c r="AA46" s="96" t="str">
        <f t="shared" si="10"/>
        <v>No data</v>
      </c>
    </row>
    <row r="47" spans="1:27">
      <c r="A47" s="103"/>
      <c r="B47" s="105"/>
      <c r="C47" s="20" t="s">
        <v>379</v>
      </c>
      <c r="D47" s="21"/>
      <c r="E47" s="8"/>
      <c r="F47" s="8"/>
      <c r="G47" s="8"/>
      <c r="H47" s="8"/>
      <c r="I47" s="8"/>
      <c r="J47" s="8"/>
      <c r="K47" s="8"/>
      <c r="L47" s="8"/>
      <c r="M47" s="8"/>
      <c r="N47" s="8"/>
      <c r="P47" s="92">
        <f t="shared" si="0"/>
        <v>0</v>
      </c>
      <c r="Q47" s="93" t="str">
        <f t="shared" si="1"/>
        <v>%</v>
      </c>
      <c r="R47" s="93">
        <f t="shared" si="2"/>
        <v>0</v>
      </c>
      <c r="S47" s="93" t="str">
        <f t="shared" si="3"/>
        <v>%</v>
      </c>
      <c r="T47" s="93">
        <f t="shared" si="4"/>
        <v>0</v>
      </c>
      <c r="U47" s="94">
        <f t="shared" si="5"/>
        <v>10</v>
      </c>
      <c r="V47" s="93">
        <f t="shared" si="6"/>
        <v>0</v>
      </c>
      <c r="W47" s="95">
        <f t="shared" si="7"/>
        <v>10</v>
      </c>
      <c r="X47" s="93"/>
      <c r="Y47" s="96">
        <f t="shared" si="8"/>
        <v>0</v>
      </c>
      <c r="Z47" s="96">
        <f t="shared" si="9"/>
        <v>10</v>
      </c>
      <c r="AA47" s="96" t="str">
        <f t="shared" si="10"/>
        <v>No data</v>
      </c>
    </row>
    <row r="48" spans="1:27">
      <c r="A48" s="103"/>
      <c r="B48" s="105"/>
      <c r="C48" s="18" t="s">
        <v>380</v>
      </c>
      <c r="D48" s="21"/>
      <c r="E48" s="8"/>
      <c r="F48" s="8"/>
      <c r="G48" s="8"/>
      <c r="H48" s="8"/>
      <c r="I48" s="8"/>
      <c r="J48" s="8"/>
      <c r="K48" s="8"/>
      <c r="L48" s="8"/>
      <c r="M48" s="8"/>
      <c r="N48" s="8"/>
      <c r="P48" s="92">
        <f t="shared" si="0"/>
        <v>0</v>
      </c>
      <c r="Q48" s="93" t="str">
        <f t="shared" si="1"/>
        <v>%</v>
      </c>
      <c r="R48" s="93">
        <f t="shared" si="2"/>
        <v>0</v>
      </c>
      <c r="S48" s="93" t="str">
        <f t="shared" si="3"/>
        <v>%</v>
      </c>
      <c r="T48" s="93">
        <f t="shared" si="4"/>
        <v>0</v>
      </c>
      <c r="U48" s="94">
        <f t="shared" si="5"/>
        <v>10</v>
      </c>
      <c r="V48" s="93">
        <f t="shared" si="6"/>
        <v>0</v>
      </c>
      <c r="W48" s="95">
        <f t="shared" si="7"/>
        <v>10</v>
      </c>
      <c r="X48" s="93"/>
      <c r="Y48" s="96">
        <f t="shared" si="8"/>
        <v>0</v>
      </c>
      <c r="Z48" s="96">
        <f t="shared" si="9"/>
        <v>10</v>
      </c>
      <c r="AA48" s="96" t="str">
        <f t="shared" si="10"/>
        <v>No data</v>
      </c>
    </row>
    <row r="49" spans="1:27" ht="15" customHeight="1">
      <c r="A49" s="103"/>
      <c r="B49" s="105"/>
      <c r="C49" s="120" t="s">
        <v>381</v>
      </c>
      <c r="D49" s="20" t="s">
        <v>382</v>
      </c>
      <c r="E49" s="8"/>
      <c r="F49" s="8"/>
      <c r="G49" s="8"/>
      <c r="H49" s="8"/>
      <c r="I49" s="8"/>
      <c r="J49" s="8"/>
      <c r="K49" s="8"/>
      <c r="L49" s="8"/>
      <c r="M49" s="8"/>
      <c r="N49" s="8"/>
      <c r="P49" s="92">
        <f t="shared" si="0"/>
        <v>0</v>
      </c>
      <c r="Q49" s="93" t="str">
        <f t="shared" si="1"/>
        <v>%</v>
      </c>
      <c r="R49" s="93">
        <f t="shared" si="2"/>
        <v>0</v>
      </c>
      <c r="S49" s="93" t="str">
        <f t="shared" si="3"/>
        <v>%</v>
      </c>
      <c r="T49" s="93">
        <f t="shared" si="4"/>
        <v>0</v>
      </c>
      <c r="U49" s="94">
        <f t="shared" si="5"/>
        <v>10</v>
      </c>
      <c r="V49" s="93">
        <f t="shared" si="6"/>
        <v>0</v>
      </c>
      <c r="W49" s="95">
        <f t="shared" si="7"/>
        <v>10</v>
      </c>
      <c r="X49" s="93"/>
      <c r="Y49" s="96">
        <f t="shared" si="8"/>
        <v>0</v>
      </c>
      <c r="Z49" s="96">
        <f t="shared" si="9"/>
        <v>10</v>
      </c>
      <c r="AA49" s="96" t="str">
        <f t="shared" si="10"/>
        <v>No data</v>
      </c>
    </row>
    <row r="50" spans="1:27">
      <c r="A50" s="103"/>
      <c r="B50" s="105"/>
      <c r="C50" s="121"/>
      <c r="D50" s="20" t="s">
        <v>383</v>
      </c>
      <c r="E50" s="8"/>
      <c r="F50" s="8"/>
      <c r="G50" s="8"/>
      <c r="H50" s="8"/>
      <c r="I50" s="8"/>
      <c r="J50" s="8"/>
      <c r="K50" s="8"/>
      <c r="L50" s="8"/>
      <c r="M50" s="8"/>
      <c r="N50" s="8"/>
      <c r="P50" s="92">
        <f t="shared" si="0"/>
        <v>0</v>
      </c>
      <c r="Q50" s="93" t="str">
        <f t="shared" si="1"/>
        <v>%</v>
      </c>
      <c r="R50" s="93">
        <f t="shared" si="2"/>
        <v>0</v>
      </c>
      <c r="S50" s="93" t="str">
        <f t="shared" si="3"/>
        <v>%</v>
      </c>
      <c r="T50" s="93">
        <f t="shared" si="4"/>
        <v>0</v>
      </c>
      <c r="U50" s="94">
        <f t="shared" si="5"/>
        <v>10</v>
      </c>
      <c r="V50" s="93">
        <f t="shared" si="6"/>
        <v>0</v>
      </c>
      <c r="W50" s="95">
        <f t="shared" si="7"/>
        <v>10</v>
      </c>
      <c r="X50" s="93"/>
      <c r="Y50" s="96">
        <f t="shared" si="8"/>
        <v>0</v>
      </c>
      <c r="Z50" s="96">
        <f t="shared" si="9"/>
        <v>10</v>
      </c>
      <c r="AA50" s="96" t="str">
        <f t="shared" si="10"/>
        <v>No data</v>
      </c>
    </row>
    <row r="51" spans="1:27">
      <c r="A51" s="103"/>
      <c r="B51" s="105"/>
      <c r="C51" s="121"/>
      <c r="D51" s="20" t="s">
        <v>384</v>
      </c>
      <c r="E51" s="8"/>
      <c r="F51" s="8"/>
      <c r="G51" s="8"/>
      <c r="H51" s="8"/>
      <c r="I51" s="8"/>
      <c r="J51" s="8"/>
      <c r="K51" s="8"/>
      <c r="L51" s="8"/>
      <c r="M51" s="8"/>
      <c r="N51" s="8"/>
      <c r="P51" s="92">
        <f t="shared" si="0"/>
        <v>0</v>
      </c>
      <c r="Q51" s="93" t="str">
        <f t="shared" si="1"/>
        <v>%</v>
      </c>
      <c r="R51" s="93">
        <f t="shared" si="2"/>
        <v>0</v>
      </c>
      <c r="S51" s="93" t="str">
        <f t="shared" si="3"/>
        <v>%</v>
      </c>
      <c r="T51" s="93">
        <f t="shared" si="4"/>
        <v>0</v>
      </c>
      <c r="U51" s="94">
        <f t="shared" si="5"/>
        <v>10</v>
      </c>
      <c r="V51" s="93">
        <f t="shared" si="6"/>
        <v>0</v>
      </c>
      <c r="W51" s="95">
        <f t="shared" si="7"/>
        <v>10</v>
      </c>
      <c r="X51" s="93"/>
      <c r="Y51" s="96">
        <f t="shared" si="8"/>
        <v>0</v>
      </c>
      <c r="Z51" s="96">
        <f t="shared" si="9"/>
        <v>10</v>
      </c>
      <c r="AA51" s="96" t="str">
        <f t="shared" si="10"/>
        <v>No data</v>
      </c>
    </row>
    <row r="52" spans="1:27">
      <c r="A52" s="103"/>
      <c r="B52" s="105"/>
      <c r="C52" s="121"/>
      <c r="D52" s="20" t="s">
        <v>385</v>
      </c>
      <c r="E52" s="8"/>
      <c r="F52" s="8"/>
      <c r="G52" s="8"/>
      <c r="H52" s="8"/>
      <c r="I52" s="8"/>
      <c r="J52" s="8"/>
      <c r="K52" s="8"/>
      <c r="L52" s="8"/>
      <c r="M52" s="8"/>
      <c r="N52" s="8"/>
      <c r="P52" s="92">
        <f t="shared" si="0"/>
        <v>0</v>
      </c>
      <c r="Q52" s="93" t="str">
        <f t="shared" si="1"/>
        <v>%</v>
      </c>
      <c r="R52" s="93">
        <f t="shared" si="2"/>
        <v>0</v>
      </c>
      <c r="S52" s="93" t="str">
        <f t="shared" si="3"/>
        <v>%</v>
      </c>
      <c r="T52" s="93">
        <f t="shared" si="4"/>
        <v>0</v>
      </c>
      <c r="U52" s="94">
        <f t="shared" si="5"/>
        <v>10</v>
      </c>
      <c r="V52" s="93">
        <f t="shared" si="6"/>
        <v>0</v>
      </c>
      <c r="W52" s="95">
        <f t="shared" si="7"/>
        <v>10</v>
      </c>
      <c r="X52" s="93"/>
      <c r="Y52" s="96">
        <f t="shared" si="8"/>
        <v>0</v>
      </c>
      <c r="Z52" s="96">
        <f t="shared" si="9"/>
        <v>10</v>
      </c>
      <c r="AA52" s="96" t="str">
        <f t="shared" si="10"/>
        <v>No data</v>
      </c>
    </row>
    <row r="53" spans="1:27">
      <c r="A53" s="103"/>
      <c r="B53" s="105"/>
      <c r="C53" s="121"/>
      <c r="D53" s="20" t="s">
        <v>386</v>
      </c>
      <c r="E53" s="8"/>
      <c r="F53" s="8"/>
      <c r="G53" s="8"/>
      <c r="H53" s="8"/>
      <c r="I53" s="8"/>
      <c r="J53" s="8"/>
      <c r="K53" s="8"/>
      <c r="L53" s="8"/>
      <c r="M53" s="8"/>
      <c r="N53" s="8"/>
      <c r="P53" s="92">
        <f t="shared" si="0"/>
        <v>0</v>
      </c>
      <c r="Q53" s="93" t="str">
        <f t="shared" si="1"/>
        <v>%</v>
      </c>
      <c r="R53" s="93">
        <f t="shared" si="2"/>
        <v>0</v>
      </c>
      <c r="S53" s="93" t="str">
        <f t="shared" si="3"/>
        <v>%</v>
      </c>
      <c r="T53" s="93">
        <f t="shared" si="4"/>
        <v>0</v>
      </c>
      <c r="U53" s="94">
        <f t="shared" si="5"/>
        <v>10</v>
      </c>
      <c r="V53" s="93">
        <f t="shared" si="6"/>
        <v>0</v>
      </c>
      <c r="W53" s="95">
        <f t="shared" si="7"/>
        <v>10</v>
      </c>
      <c r="X53" s="93"/>
      <c r="Y53" s="96">
        <f t="shared" si="8"/>
        <v>0</v>
      </c>
      <c r="Z53" s="96">
        <f t="shared" si="9"/>
        <v>10</v>
      </c>
      <c r="AA53" s="96" t="str">
        <f t="shared" si="10"/>
        <v>No data</v>
      </c>
    </row>
    <row r="54" spans="1:27" ht="15" customHeight="1">
      <c r="A54" s="103"/>
      <c r="B54" s="105">
        <v>11</v>
      </c>
      <c r="C54" s="106" t="s">
        <v>80</v>
      </c>
      <c r="D54" s="20" t="s">
        <v>387</v>
      </c>
      <c r="E54" s="8"/>
      <c r="F54" s="8"/>
      <c r="G54" s="8"/>
      <c r="H54" s="8"/>
      <c r="I54" s="8"/>
      <c r="J54" s="8"/>
      <c r="K54" s="8"/>
      <c r="L54" s="8"/>
      <c r="M54" s="8"/>
      <c r="N54" s="8"/>
      <c r="P54" s="92">
        <f t="shared" si="0"/>
        <v>0</v>
      </c>
      <c r="Q54" s="93" t="str">
        <f t="shared" si="1"/>
        <v>%</v>
      </c>
      <c r="R54" s="93">
        <f t="shared" si="2"/>
        <v>0</v>
      </c>
      <c r="S54" s="93" t="str">
        <f t="shared" si="3"/>
        <v>%</v>
      </c>
      <c r="T54" s="93">
        <f t="shared" si="4"/>
        <v>0</v>
      </c>
      <c r="U54" s="94">
        <f t="shared" si="5"/>
        <v>10</v>
      </c>
      <c r="V54" s="93">
        <f t="shared" si="6"/>
        <v>0</v>
      </c>
      <c r="W54" s="95">
        <f t="shared" si="7"/>
        <v>10</v>
      </c>
      <c r="X54" s="93"/>
      <c r="Y54" s="96">
        <f t="shared" si="8"/>
        <v>0</v>
      </c>
      <c r="Z54" s="96">
        <f t="shared" si="9"/>
        <v>10</v>
      </c>
      <c r="AA54" s="96" t="str">
        <f t="shared" si="10"/>
        <v>No data</v>
      </c>
    </row>
    <row r="55" spans="1:27" ht="15" customHeight="1">
      <c r="A55" s="103"/>
      <c r="B55" s="105"/>
      <c r="C55" s="106"/>
      <c r="D55" s="20" t="s">
        <v>388</v>
      </c>
      <c r="E55" s="8"/>
      <c r="F55" s="8"/>
      <c r="G55" s="8"/>
      <c r="H55" s="8"/>
      <c r="I55" s="8"/>
      <c r="J55" s="8"/>
      <c r="K55" s="8"/>
      <c r="L55" s="8"/>
      <c r="M55" s="8"/>
      <c r="N55" s="8"/>
      <c r="P55" s="92">
        <f t="shared" si="0"/>
        <v>0</v>
      </c>
      <c r="Q55" s="93" t="str">
        <f t="shared" si="1"/>
        <v>%</v>
      </c>
      <c r="R55" s="93">
        <f t="shared" si="2"/>
        <v>0</v>
      </c>
      <c r="S55" s="93" t="str">
        <f t="shared" si="3"/>
        <v>%</v>
      </c>
      <c r="T55" s="93">
        <f t="shared" si="4"/>
        <v>0</v>
      </c>
      <c r="U55" s="94">
        <f t="shared" si="5"/>
        <v>10</v>
      </c>
      <c r="V55" s="93">
        <f t="shared" si="6"/>
        <v>0</v>
      </c>
      <c r="W55" s="95">
        <f t="shared" si="7"/>
        <v>10</v>
      </c>
      <c r="X55" s="93"/>
      <c r="Y55" s="96">
        <f t="shared" si="8"/>
        <v>0</v>
      </c>
      <c r="Z55" s="96">
        <f t="shared" si="9"/>
        <v>10</v>
      </c>
      <c r="AA55" s="96" t="str">
        <f t="shared" si="10"/>
        <v>No data</v>
      </c>
    </row>
    <row r="56" spans="1:27" ht="30">
      <c r="A56" s="103"/>
      <c r="B56" s="105"/>
      <c r="C56" s="106"/>
      <c r="D56" s="20" t="s">
        <v>389</v>
      </c>
      <c r="E56" s="8"/>
      <c r="F56" s="8"/>
      <c r="G56" s="8"/>
      <c r="H56" s="8"/>
      <c r="I56" s="8"/>
      <c r="J56" s="8"/>
      <c r="K56" s="8"/>
      <c r="L56" s="8"/>
      <c r="M56" s="8"/>
      <c r="N56" s="8"/>
      <c r="P56" s="92">
        <f t="shared" si="0"/>
        <v>0</v>
      </c>
      <c r="Q56" s="93" t="str">
        <f t="shared" si="1"/>
        <v>%</v>
      </c>
      <c r="R56" s="93">
        <f t="shared" si="2"/>
        <v>0</v>
      </c>
      <c r="S56" s="93" t="str">
        <f t="shared" si="3"/>
        <v>%</v>
      </c>
      <c r="T56" s="93">
        <f t="shared" si="4"/>
        <v>0</v>
      </c>
      <c r="U56" s="94">
        <f t="shared" si="5"/>
        <v>10</v>
      </c>
      <c r="V56" s="93">
        <f t="shared" si="6"/>
        <v>0</v>
      </c>
      <c r="W56" s="95">
        <f t="shared" si="7"/>
        <v>10</v>
      </c>
      <c r="X56" s="93"/>
      <c r="Y56" s="96">
        <f t="shared" si="8"/>
        <v>0</v>
      </c>
      <c r="Z56" s="96">
        <f t="shared" si="9"/>
        <v>10</v>
      </c>
      <c r="AA56" s="96" t="str">
        <f t="shared" si="10"/>
        <v>No data</v>
      </c>
    </row>
    <row r="57" spans="1:27">
      <c r="A57" s="103"/>
      <c r="B57" s="105"/>
      <c r="C57" s="106"/>
      <c r="D57" s="20" t="s">
        <v>390</v>
      </c>
      <c r="E57" s="8"/>
      <c r="F57" s="8"/>
      <c r="G57" s="8"/>
      <c r="H57" s="8"/>
      <c r="I57" s="8"/>
      <c r="J57" s="8"/>
      <c r="K57" s="8"/>
      <c r="L57" s="8"/>
      <c r="M57" s="8"/>
      <c r="N57" s="8"/>
      <c r="P57" s="92">
        <f t="shared" si="0"/>
        <v>0</v>
      </c>
      <c r="Q57" s="93" t="str">
        <f t="shared" si="1"/>
        <v>%</v>
      </c>
      <c r="R57" s="93">
        <f t="shared" si="2"/>
        <v>0</v>
      </c>
      <c r="S57" s="93" t="str">
        <f t="shared" si="3"/>
        <v>%</v>
      </c>
      <c r="T57" s="93">
        <f t="shared" si="4"/>
        <v>0</v>
      </c>
      <c r="U57" s="94">
        <f t="shared" si="5"/>
        <v>10</v>
      </c>
      <c r="V57" s="93">
        <f t="shared" si="6"/>
        <v>0</v>
      </c>
      <c r="W57" s="95">
        <f t="shared" si="7"/>
        <v>10</v>
      </c>
      <c r="X57" s="93"/>
      <c r="Y57" s="96">
        <f t="shared" si="8"/>
        <v>0</v>
      </c>
      <c r="Z57" s="96">
        <f t="shared" si="9"/>
        <v>10</v>
      </c>
      <c r="AA57" s="96" t="str">
        <f t="shared" si="10"/>
        <v>No data</v>
      </c>
    </row>
    <row r="58" spans="1:27" ht="60">
      <c r="A58" s="20"/>
      <c r="B58" s="77">
        <v>12</v>
      </c>
      <c r="C58" s="20" t="s">
        <v>81</v>
      </c>
      <c r="D58" s="19"/>
      <c r="E58" s="8"/>
      <c r="F58" s="8"/>
      <c r="G58" s="8"/>
      <c r="H58" s="8"/>
      <c r="I58" s="8"/>
      <c r="J58" s="8"/>
      <c r="K58" s="8"/>
      <c r="L58" s="8"/>
      <c r="M58" s="8"/>
      <c r="N58" s="8"/>
      <c r="P58" s="92">
        <f t="shared" si="0"/>
        <v>0</v>
      </c>
      <c r="Q58" s="93" t="str">
        <f t="shared" si="1"/>
        <v>%</v>
      </c>
      <c r="R58" s="93">
        <f t="shared" si="2"/>
        <v>0</v>
      </c>
      <c r="S58" s="93" t="str">
        <f t="shared" si="3"/>
        <v>%</v>
      </c>
      <c r="T58" s="93">
        <f t="shared" si="4"/>
        <v>0</v>
      </c>
      <c r="U58" s="94">
        <f t="shared" si="5"/>
        <v>10</v>
      </c>
      <c r="V58" s="93">
        <f t="shared" si="6"/>
        <v>0</v>
      </c>
      <c r="W58" s="95">
        <f t="shared" si="7"/>
        <v>10</v>
      </c>
      <c r="X58" s="93"/>
      <c r="Y58" s="96">
        <f t="shared" si="8"/>
        <v>0</v>
      </c>
      <c r="Z58" s="96">
        <f t="shared" si="9"/>
        <v>10</v>
      </c>
      <c r="AA58" s="96" t="str">
        <f t="shared" si="10"/>
        <v>No data</v>
      </c>
    </row>
    <row r="59" spans="1:27" ht="15" customHeight="1">
      <c r="A59" s="103"/>
      <c r="B59" s="105">
        <v>13</v>
      </c>
      <c r="C59" s="106" t="s">
        <v>83</v>
      </c>
      <c r="D59" s="20" t="s">
        <v>84</v>
      </c>
      <c r="E59" s="8"/>
      <c r="F59" s="8"/>
      <c r="G59" s="8"/>
      <c r="H59" s="8"/>
      <c r="I59" s="8"/>
      <c r="J59" s="8"/>
      <c r="K59" s="8"/>
      <c r="L59" s="8"/>
      <c r="M59" s="8"/>
      <c r="N59" s="8"/>
      <c r="P59" s="92">
        <f t="shared" si="0"/>
        <v>0</v>
      </c>
      <c r="Q59" s="93" t="str">
        <f t="shared" si="1"/>
        <v>%</v>
      </c>
      <c r="R59" s="93">
        <f t="shared" si="2"/>
        <v>0</v>
      </c>
      <c r="S59" s="93" t="str">
        <f t="shared" si="3"/>
        <v>%</v>
      </c>
      <c r="T59" s="93">
        <f t="shared" si="4"/>
        <v>0</v>
      </c>
      <c r="U59" s="94">
        <f t="shared" si="5"/>
        <v>10</v>
      </c>
      <c r="V59" s="93">
        <f t="shared" si="6"/>
        <v>0</v>
      </c>
      <c r="W59" s="95">
        <f t="shared" si="7"/>
        <v>10</v>
      </c>
      <c r="X59" s="93"/>
      <c r="Y59" s="96">
        <f t="shared" si="8"/>
        <v>0</v>
      </c>
      <c r="Z59" s="96">
        <f t="shared" si="9"/>
        <v>10</v>
      </c>
      <c r="AA59" s="96" t="str">
        <f t="shared" si="10"/>
        <v>No data</v>
      </c>
    </row>
    <row r="60" spans="1:27">
      <c r="A60" s="103"/>
      <c r="B60" s="105"/>
      <c r="C60" s="106"/>
      <c r="D60" s="20" t="s">
        <v>85</v>
      </c>
      <c r="E60" s="8"/>
      <c r="F60" s="8"/>
      <c r="G60" s="8"/>
      <c r="H60" s="8"/>
      <c r="I60" s="8"/>
      <c r="J60" s="8"/>
      <c r="K60" s="8"/>
      <c r="L60" s="8"/>
      <c r="M60" s="8"/>
      <c r="N60" s="8"/>
      <c r="P60" s="92">
        <f t="shared" si="0"/>
        <v>0</v>
      </c>
      <c r="Q60" s="93" t="str">
        <f t="shared" si="1"/>
        <v>%</v>
      </c>
      <c r="R60" s="93">
        <f t="shared" si="2"/>
        <v>0</v>
      </c>
      <c r="S60" s="93" t="str">
        <f t="shared" si="3"/>
        <v>%</v>
      </c>
      <c r="T60" s="93">
        <f t="shared" si="4"/>
        <v>0</v>
      </c>
      <c r="U60" s="94">
        <f t="shared" si="5"/>
        <v>10</v>
      </c>
      <c r="V60" s="93">
        <f t="shared" si="6"/>
        <v>0</v>
      </c>
      <c r="W60" s="95">
        <f t="shared" si="7"/>
        <v>10</v>
      </c>
      <c r="X60" s="93"/>
      <c r="Y60" s="96">
        <f t="shared" si="8"/>
        <v>0</v>
      </c>
      <c r="Z60" s="96">
        <f t="shared" si="9"/>
        <v>10</v>
      </c>
      <c r="AA60" s="96" t="str">
        <f t="shared" si="10"/>
        <v>No data</v>
      </c>
    </row>
    <row r="61" spans="1:27">
      <c r="A61" s="103"/>
      <c r="B61" s="105"/>
      <c r="C61" s="106"/>
      <c r="D61" s="20" t="s">
        <v>86</v>
      </c>
      <c r="E61" s="8"/>
      <c r="F61" s="8"/>
      <c r="G61" s="8"/>
      <c r="H61" s="8"/>
      <c r="I61" s="8"/>
      <c r="J61" s="8"/>
      <c r="K61" s="8"/>
      <c r="L61" s="8"/>
      <c r="M61" s="8"/>
      <c r="N61" s="8"/>
      <c r="P61" s="92">
        <f t="shared" si="0"/>
        <v>0</v>
      </c>
      <c r="Q61" s="93" t="str">
        <f t="shared" si="1"/>
        <v>%</v>
      </c>
      <c r="R61" s="93">
        <f t="shared" si="2"/>
        <v>0</v>
      </c>
      <c r="S61" s="93" t="str">
        <f t="shared" si="3"/>
        <v>%</v>
      </c>
      <c r="T61" s="93">
        <f t="shared" si="4"/>
        <v>0</v>
      </c>
      <c r="U61" s="94">
        <f t="shared" si="5"/>
        <v>10</v>
      </c>
      <c r="V61" s="93">
        <f t="shared" si="6"/>
        <v>0</v>
      </c>
      <c r="W61" s="95">
        <f t="shared" si="7"/>
        <v>10</v>
      </c>
      <c r="X61" s="93"/>
      <c r="Y61" s="96">
        <f t="shared" si="8"/>
        <v>0</v>
      </c>
      <c r="Z61" s="96">
        <f t="shared" si="9"/>
        <v>10</v>
      </c>
      <c r="AA61" s="96" t="str">
        <f t="shared" si="10"/>
        <v>No data</v>
      </c>
    </row>
    <row r="62" spans="1:27" ht="60">
      <c r="A62" s="20"/>
      <c r="B62" s="77">
        <v>14</v>
      </c>
      <c r="C62" s="18" t="s">
        <v>87</v>
      </c>
      <c r="D62" s="21"/>
      <c r="E62" s="10"/>
      <c r="F62" s="10"/>
      <c r="G62" s="10"/>
      <c r="H62" s="10"/>
      <c r="I62" s="10"/>
      <c r="J62" s="10"/>
      <c r="K62" s="10"/>
      <c r="L62" s="10"/>
      <c r="M62" s="10"/>
      <c r="N62" s="10"/>
      <c r="P62" s="92">
        <f t="shared" si="0"/>
        <v>0</v>
      </c>
      <c r="Q62" s="93" t="str">
        <f t="shared" si="1"/>
        <v>%</v>
      </c>
      <c r="R62" s="93">
        <f t="shared" si="2"/>
        <v>0</v>
      </c>
      <c r="S62" s="93" t="str">
        <f t="shared" si="3"/>
        <v>%</v>
      </c>
      <c r="T62" s="93">
        <f t="shared" si="4"/>
        <v>0</v>
      </c>
      <c r="U62" s="94">
        <f t="shared" si="5"/>
        <v>10</v>
      </c>
      <c r="V62" s="93">
        <f t="shared" si="6"/>
        <v>0</v>
      </c>
      <c r="W62" s="95">
        <f t="shared" si="7"/>
        <v>10</v>
      </c>
      <c r="X62" s="93"/>
      <c r="Y62" s="96">
        <f t="shared" si="8"/>
        <v>0</v>
      </c>
      <c r="Z62" s="96">
        <f t="shared" si="9"/>
        <v>10</v>
      </c>
      <c r="AA62" s="96" t="str">
        <f t="shared" si="10"/>
        <v>No data</v>
      </c>
    </row>
    <row r="63" spans="1:27" ht="30">
      <c r="A63" s="19"/>
      <c r="B63" s="77" t="s">
        <v>89</v>
      </c>
      <c r="C63" s="20" t="s">
        <v>90</v>
      </c>
      <c r="D63" s="19"/>
      <c r="E63" s="8"/>
      <c r="F63" s="8"/>
      <c r="G63" s="8"/>
      <c r="H63" s="8"/>
      <c r="I63" s="8"/>
      <c r="J63" s="8"/>
      <c r="K63" s="8"/>
      <c r="L63" s="8"/>
      <c r="M63" s="8"/>
      <c r="N63" s="8"/>
      <c r="P63" s="87"/>
      <c r="Q63" s="70"/>
      <c r="R63" s="63"/>
      <c r="S63" s="70"/>
      <c r="T63" s="63"/>
      <c r="U63" s="63"/>
      <c r="V63" s="63"/>
      <c r="W63" s="90"/>
      <c r="Y63" s="83"/>
      <c r="AA63" s="84"/>
    </row>
    <row r="64" spans="1:27" ht="60">
      <c r="A64" s="19"/>
      <c r="B64" s="77" t="s">
        <v>95</v>
      </c>
      <c r="C64" s="20" t="s">
        <v>96</v>
      </c>
      <c r="D64" s="19"/>
      <c r="E64" s="8"/>
      <c r="F64" s="8"/>
      <c r="G64" s="8"/>
      <c r="H64" s="8"/>
      <c r="I64" s="8"/>
      <c r="J64" s="8"/>
      <c r="K64" s="8"/>
      <c r="L64" s="8"/>
      <c r="M64" s="8"/>
      <c r="N64" s="8"/>
    </row>
    <row r="65" spans="1:27" ht="30">
      <c r="A65" s="20"/>
      <c r="B65" s="77" t="s">
        <v>97</v>
      </c>
      <c r="C65" s="20" t="s">
        <v>240</v>
      </c>
      <c r="D65" s="19"/>
      <c r="E65" s="8"/>
      <c r="F65" s="8"/>
      <c r="G65" s="8"/>
      <c r="H65" s="8"/>
      <c r="I65" s="8"/>
      <c r="J65" s="8"/>
      <c r="K65" s="8"/>
      <c r="L65" s="8"/>
      <c r="M65" s="8"/>
      <c r="N65" s="8"/>
      <c r="P65" s="92">
        <f>COUNTIF(E65:N65,"Yes")</f>
        <v>0</v>
      </c>
      <c r="Q65" s="93" t="str">
        <f>IF(ISERROR(P65/T65),"%",P65/T65*100)</f>
        <v>%</v>
      </c>
      <c r="R65" s="93">
        <f>COUNTIF(E65:N65, "no")</f>
        <v>0</v>
      </c>
      <c r="S65" s="93" t="str">
        <f>IF(ISERROR(R65/T65),"%",R65/T65*100)</f>
        <v>%</v>
      </c>
      <c r="T65" s="93">
        <f>SUM(P65+R65)</f>
        <v>0</v>
      </c>
      <c r="U65" s="94">
        <f>Y65+Z65</f>
        <v>10</v>
      </c>
      <c r="V65" s="93">
        <f>COUNTIF(E65:N65,"NA")</f>
        <v>0</v>
      </c>
      <c r="W65" s="95">
        <f>P65+R65+U65+V65</f>
        <v>10</v>
      </c>
      <c r="X65" s="93"/>
      <c r="Y65" s="96">
        <f>COUNTIF(E65:N65,"FALSE")</f>
        <v>0</v>
      </c>
      <c r="Z65" s="96">
        <f>COUNTIF(E65:N65,"")</f>
        <v>10</v>
      </c>
      <c r="AA65" s="96" t="str">
        <f>IF(U65=W65,"No data", IF(V65=W65,"NA", IF(U65+V65=W65,"NA", S65)))</f>
        <v>No data</v>
      </c>
    </row>
    <row r="66" spans="1:27" ht="30" customHeight="1">
      <c r="A66" s="19"/>
      <c r="B66" s="77" t="s">
        <v>98</v>
      </c>
      <c r="C66" s="20" t="s">
        <v>134</v>
      </c>
      <c r="D66" s="19"/>
      <c r="E66" s="8" t="b">
        <f>IF(E65="No","NA", IF(E65="Yes",""))</f>
        <v>0</v>
      </c>
      <c r="F66" s="8" t="b">
        <f t="shared" ref="F66:N66" si="11">IF(F65="No","NA", IF(F65="Yes",""))</f>
        <v>0</v>
      </c>
      <c r="G66" s="8" t="b">
        <f t="shared" si="11"/>
        <v>0</v>
      </c>
      <c r="H66" s="8" t="b">
        <f t="shared" si="11"/>
        <v>0</v>
      </c>
      <c r="I66" s="8" t="b">
        <f t="shared" si="11"/>
        <v>0</v>
      </c>
      <c r="J66" s="8" t="b">
        <f t="shared" si="11"/>
        <v>0</v>
      </c>
      <c r="K66" s="8" t="b">
        <f t="shared" si="11"/>
        <v>0</v>
      </c>
      <c r="L66" s="8" t="b">
        <f t="shared" si="11"/>
        <v>0</v>
      </c>
      <c r="M66" s="8" t="b">
        <f t="shared" si="11"/>
        <v>0</v>
      </c>
      <c r="N66" s="8" t="b">
        <f t="shared" si="11"/>
        <v>0</v>
      </c>
    </row>
    <row r="67" spans="1:27" ht="30">
      <c r="A67" s="20"/>
      <c r="B67" s="77" t="s">
        <v>99</v>
      </c>
      <c r="C67" s="20" t="s">
        <v>135</v>
      </c>
      <c r="D67" s="19"/>
      <c r="E67" s="10" t="b">
        <f>IF(E65="No","NA", IF(E65="Yes",""))</f>
        <v>0</v>
      </c>
      <c r="F67" s="10" t="b">
        <f t="shared" ref="F67:N67" si="12">IF(F65="No","NA", IF(F65="Yes",""))</f>
        <v>0</v>
      </c>
      <c r="G67" s="10" t="b">
        <f t="shared" si="12"/>
        <v>0</v>
      </c>
      <c r="H67" s="10" t="b">
        <f t="shared" si="12"/>
        <v>0</v>
      </c>
      <c r="I67" s="10" t="b">
        <f t="shared" si="12"/>
        <v>0</v>
      </c>
      <c r="J67" s="10" t="b">
        <f t="shared" si="12"/>
        <v>0</v>
      </c>
      <c r="K67" s="10" t="b">
        <f t="shared" si="12"/>
        <v>0</v>
      </c>
      <c r="L67" s="10" t="b">
        <f t="shared" si="12"/>
        <v>0</v>
      </c>
      <c r="M67" s="10" t="b">
        <f t="shared" si="12"/>
        <v>0</v>
      </c>
      <c r="N67" s="10" t="b">
        <f t="shared" si="12"/>
        <v>0</v>
      </c>
      <c r="P67" s="92">
        <f>COUNTIF(E67:N67,"Yes")</f>
        <v>0</v>
      </c>
      <c r="Q67" s="93" t="str">
        <f>IF(ISERROR(P67/T67),"%",P67/T67*100)</f>
        <v>%</v>
      </c>
      <c r="R67" s="93">
        <f>COUNTIF(E67:N67, "no")</f>
        <v>0</v>
      </c>
      <c r="S67" s="93" t="str">
        <f>IF(ISERROR(R67/T67),"%",R67/T67*100)</f>
        <v>%</v>
      </c>
      <c r="T67" s="93">
        <f>SUM(P67+R67)</f>
        <v>0</v>
      </c>
      <c r="U67" s="94">
        <f>Y67+Z67</f>
        <v>10</v>
      </c>
      <c r="V67" s="93">
        <f>COUNTIF(E67:N67,"NA")</f>
        <v>0</v>
      </c>
      <c r="W67" s="95">
        <f>P67+R67+U67+V67</f>
        <v>10</v>
      </c>
      <c r="X67" s="93"/>
      <c r="Y67" s="96">
        <f>COUNTIF(E67:N67,"FALSE")</f>
        <v>10</v>
      </c>
      <c r="Z67" s="96">
        <f>COUNTIF(E67:N67,"")</f>
        <v>0</v>
      </c>
      <c r="AA67" s="96" t="str">
        <f>IF(U67=W67,"No data", IF(V67=W67,"NA", IF(U67+V67=W67,"NA", S67)))</f>
        <v>No data</v>
      </c>
    </row>
    <row r="68" spans="1:27" ht="45" customHeight="1">
      <c r="A68" s="131"/>
      <c r="B68" s="118" t="s">
        <v>100</v>
      </c>
      <c r="C68" s="120" t="s">
        <v>101</v>
      </c>
      <c r="D68" s="25"/>
      <c r="E68" s="10"/>
      <c r="F68" s="10"/>
      <c r="G68" s="10"/>
      <c r="H68" s="10"/>
      <c r="I68" s="10"/>
      <c r="J68" s="10"/>
      <c r="K68" s="10"/>
      <c r="L68" s="10"/>
      <c r="M68" s="10"/>
      <c r="N68" s="10"/>
    </row>
    <row r="69" spans="1:27">
      <c r="A69" s="132"/>
      <c r="B69" s="130"/>
      <c r="C69" s="133"/>
      <c r="D69" s="26" t="s">
        <v>79</v>
      </c>
      <c r="E69" s="8"/>
      <c r="F69" s="8"/>
      <c r="G69" s="8"/>
      <c r="H69" s="8"/>
      <c r="I69" s="8"/>
      <c r="J69" s="8"/>
      <c r="K69" s="8"/>
      <c r="L69" s="8"/>
      <c r="M69" s="8"/>
      <c r="N69" s="8"/>
    </row>
    <row r="70" spans="1:27" ht="15" customHeight="1">
      <c r="A70" s="103"/>
      <c r="B70" s="105" t="s">
        <v>102</v>
      </c>
      <c r="C70" s="115" t="s">
        <v>103</v>
      </c>
      <c r="D70" s="115"/>
      <c r="E70" s="115"/>
      <c r="F70" s="115"/>
      <c r="G70" s="115"/>
      <c r="H70" s="115"/>
      <c r="I70" s="115"/>
      <c r="J70" s="115"/>
      <c r="K70" s="115"/>
      <c r="L70" s="115"/>
      <c r="M70" s="115"/>
      <c r="N70" s="115"/>
    </row>
    <row r="71" spans="1:27">
      <c r="A71" s="103"/>
      <c r="B71" s="105"/>
      <c r="C71" s="106" t="s">
        <v>104</v>
      </c>
      <c r="D71" s="16" t="s">
        <v>112</v>
      </c>
      <c r="E71" s="69"/>
      <c r="F71" s="69"/>
      <c r="G71" s="69"/>
      <c r="H71" s="69"/>
      <c r="I71" s="69"/>
      <c r="J71" s="69"/>
      <c r="K71" s="69"/>
      <c r="L71" s="69"/>
      <c r="M71" s="69"/>
      <c r="N71" s="69"/>
    </row>
    <row r="72" spans="1:27">
      <c r="A72" s="103"/>
      <c r="B72" s="105"/>
      <c r="C72" s="106"/>
      <c r="D72" s="16" t="s">
        <v>113</v>
      </c>
      <c r="E72" s="35"/>
      <c r="F72" s="35"/>
      <c r="G72" s="35"/>
      <c r="H72" s="35"/>
      <c r="I72" s="35"/>
      <c r="J72" s="35"/>
      <c r="K72" s="35"/>
      <c r="L72" s="35"/>
      <c r="M72" s="35"/>
      <c r="N72" s="35"/>
      <c r="P72" s="92">
        <f>COUNTIF(E72:N72,"100%")</f>
        <v>0</v>
      </c>
      <c r="Q72" s="93" t="str">
        <f>IF(ISERROR(P72/T72),"%",P72/T72*100)</f>
        <v>%</v>
      </c>
      <c r="R72" s="93">
        <f>COUNTIF(E72:N72, "0-99%")</f>
        <v>0</v>
      </c>
      <c r="S72" s="93" t="str">
        <f>IF(ISERROR(R72/T72),"%",R72/T72*100)</f>
        <v>%</v>
      </c>
      <c r="T72" s="93">
        <f>SUM(P72+R72)</f>
        <v>0</v>
      </c>
      <c r="U72" s="94">
        <f>Y72+Z72</f>
        <v>10</v>
      </c>
      <c r="V72" s="93">
        <f>COUNTIF(E72:N72,"NA")</f>
        <v>0</v>
      </c>
      <c r="W72" s="95">
        <f>P72+R72+U72+V72</f>
        <v>10</v>
      </c>
      <c r="X72" s="93"/>
      <c r="Y72" s="96">
        <f>COUNTIF(E72:N72,"FALSE")</f>
        <v>0</v>
      </c>
      <c r="Z72" s="96">
        <f>COUNTIF(E72:N72,"")</f>
        <v>10</v>
      </c>
      <c r="AA72" s="96" t="str">
        <f>IF(U72=W72,"No data", IF(V72=W72,"NA", IF(U72+V72=W72,"NA", Q72)))</f>
        <v>No data</v>
      </c>
    </row>
    <row r="73" spans="1:27">
      <c r="A73" s="103"/>
      <c r="B73" s="105"/>
      <c r="C73" s="106" t="s">
        <v>105</v>
      </c>
      <c r="D73" s="16" t="s">
        <v>112</v>
      </c>
      <c r="E73" s="69"/>
      <c r="F73" s="69"/>
      <c r="G73" s="69"/>
      <c r="H73" s="69"/>
      <c r="I73" s="69"/>
      <c r="J73" s="69"/>
      <c r="K73" s="69"/>
      <c r="L73" s="69"/>
      <c r="M73" s="69"/>
      <c r="N73" s="69"/>
    </row>
    <row r="74" spans="1:27">
      <c r="A74" s="103"/>
      <c r="B74" s="105"/>
      <c r="C74" s="106"/>
      <c r="D74" s="16" t="s">
        <v>113</v>
      </c>
      <c r="E74" s="35"/>
      <c r="F74" s="35"/>
      <c r="G74" s="35"/>
      <c r="H74" s="35"/>
      <c r="I74" s="35"/>
      <c r="J74" s="35"/>
      <c r="K74" s="35"/>
      <c r="L74" s="35"/>
      <c r="M74" s="35"/>
      <c r="N74" s="35"/>
      <c r="P74" s="92">
        <f>COUNTIF(E74:N74,"100%")</f>
        <v>0</v>
      </c>
      <c r="Q74" s="93" t="str">
        <f>IF(ISERROR(P74/T74),"%",P74/T74*100)</f>
        <v>%</v>
      </c>
      <c r="R74" s="93">
        <f>COUNTIF(E74:N74, "0-99%")</f>
        <v>0</v>
      </c>
      <c r="S74" s="93" t="str">
        <f>IF(ISERROR(R74/T74),"%",R74/T74*100)</f>
        <v>%</v>
      </c>
      <c r="T74" s="93">
        <f>SUM(P74+R74)</f>
        <v>0</v>
      </c>
      <c r="U74" s="94">
        <f>Y74+Z74</f>
        <v>10</v>
      </c>
      <c r="V74" s="93">
        <f>COUNTIF(E74:N74,"NA")</f>
        <v>0</v>
      </c>
      <c r="W74" s="95">
        <f>P74+R74+U74+V74</f>
        <v>10</v>
      </c>
      <c r="X74" s="93"/>
      <c r="Y74" s="96">
        <f>COUNTIF(E74:N74,"FALSE")</f>
        <v>0</v>
      </c>
      <c r="Z74" s="96">
        <f>COUNTIF(E74:N74,"")</f>
        <v>10</v>
      </c>
      <c r="AA74" s="96" t="str">
        <f>IF(U74=W74,"No data", IF(V74=W74,"NA", IF(U74+V74=W74,"NA", Q74)))</f>
        <v>No data</v>
      </c>
    </row>
    <row r="75" spans="1:27" ht="15" customHeight="1">
      <c r="A75" s="103"/>
      <c r="B75" s="105"/>
      <c r="C75" s="106" t="s">
        <v>106</v>
      </c>
      <c r="D75" s="16" t="s">
        <v>112</v>
      </c>
      <c r="E75" s="69"/>
      <c r="F75" s="69"/>
      <c r="G75" s="69"/>
      <c r="H75" s="69"/>
      <c r="I75" s="69"/>
      <c r="J75" s="69"/>
      <c r="K75" s="69"/>
      <c r="L75" s="69"/>
      <c r="M75" s="69"/>
      <c r="N75" s="69"/>
    </row>
    <row r="76" spans="1:27">
      <c r="A76" s="103"/>
      <c r="B76" s="105"/>
      <c r="C76" s="106"/>
      <c r="D76" s="16" t="s">
        <v>113</v>
      </c>
      <c r="E76" s="35"/>
      <c r="F76" s="35"/>
      <c r="G76" s="35"/>
      <c r="H76" s="35"/>
      <c r="I76" s="35"/>
      <c r="J76" s="35"/>
      <c r="K76" s="35"/>
      <c r="L76" s="35"/>
      <c r="M76" s="35"/>
      <c r="N76" s="35"/>
      <c r="P76" s="92">
        <f>COUNTIF(E76:N76,"100%")</f>
        <v>0</v>
      </c>
      <c r="Q76" s="93" t="str">
        <f>IF(ISERROR(P76/T76),"%",P76/T76*100)</f>
        <v>%</v>
      </c>
      <c r="R76" s="93">
        <f>COUNTIF(E76:N76, "0-99%")</f>
        <v>0</v>
      </c>
      <c r="S76" s="93" t="str">
        <f>IF(ISERROR(R76/T76),"%",R76/T76*100)</f>
        <v>%</v>
      </c>
      <c r="T76" s="93">
        <f>SUM(P76+R76)</f>
        <v>0</v>
      </c>
      <c r="U76" s="94">
        <f>Y76+Z76</f>
        <v>10</v>
      </c>
      <c r="V76" s="93">
        <f>COUNTIF(E76:N76,"NA")</f>
        <v>0</v>
      </c>
      <c r="W76" s="95">
        <f>P76+R76+U76+V76</f>
        <v>10</v>
      </c>
      <c r="X76" s="93"/>
      <c r="Y76" s="96">
        <f>COUNTIF(E76:N76,"FALSE")</f>
        <v>0</v>
      </c>
      <c r="Z76" s="96">
        <f>COUNTIF(E76:N76,"")</f>
        <v>10</v>
      </c>
      <c r="AA76" s="96" t="str">
        <f>IF(U76=W76,"No data", IF(V76=W76,"NA", IF(U76+V76=W76,"NA", Q76)))</f>
        <v>No data</v>
      </c>
    </row>
    <row r="77" spans="1:27" ht="15" customHeight="1">
      <c r="A77" s="103"/>
      <c r="B77" s="105"/>
      <c r="C77" s="106" t="s">
        <v>107</v>
      </c>
      <c r="D77" s="16" t="s">
        <v>112</v>
      </c>
      <c r="E77" s="69"/>
      <c r="F77" s="69"/>
      <c r="G77" s="69"/>
      <c r="H77" s="69"/>
      <c r="I77" s="69"/>
      <c r="J77" s="69"/>
      <c r="K77" s="69"/>
      <c r="L77" s="69"/>
      <c r="M77" s="69"/>
      <c r="N77" s="69"/>
    </row>
    <row r="78" spans="1:27">
      <c r="A78" s="103"/>
      <c r="B78" s="105"/>
      <c r="C78" s="106"/>
      <c r="D78" s="16" t="s">
        <v>113</v>
      </c>
      <c r="E78" s="35"/>
      <c r="F78" s="35"/>
      <c r="G78" s="35"/>
      <c r="H78" s="35"/>
      <c r="I78" s="35"/>
      <c r="J78" s="35"/>
      <c r="K78" s="35"/>
      <c r="L78" s="35"/>
      <c r="M78" s="35"/>
      <c r="N78" s="35"/>
      <c r="P78" s="92">
        <f>COUNTIF(E78:N78,"100%")</f>
        <v>0</v>
      </c>
      <c r="Q78" s="93" t="str">
        <f>IF(ISERROR(P78/T78),"%",P78/T78*100)</f>
        <v>%</v>
      </c>
      <c r="R78" s="93">
        <f>COUNTIF(E78:N78, "0-99%")</f>
        <v>0</v>
      </c>
      <c r="S78" s="93" t="str">
        <f>IF(ISERROR(R78/T78),"%",R78/T78*100)</f>
        <v>%</v>
      </c>
      <c r="T78" s="93">
        <f>SUM(P78+R78)</f>
        <v>0</v>
      </c>
      <c r="U78" s="94">
        <f>Y78+Z78</f>
        <v>10</v>
      </c>
      <c r="V78" s="93">
        <f>COUNTIF(E78:N78,"NA")</f>
        <v>0</v>
      </c>
      <c r="W78" s="95">
        <f>P78+R78+U78+V78</f>
        <v>10</v>
      </c>
      <c r="X78" s="93"/>
      <c r="Y78" s="96">
        <f>COUNTIF(E78:N78,"FALSE")</f>
        <v>0</v>
      </c>
      <c r="Z78" s="96">
        <f>COUNTIF(E78:N78,"")</f>
        <v>10</v>
      </c>
      <c r="AA78" s="96" t="str">
        <f>IF(U78=W78,"No data", IF(V78=W78,"NA", IF(U78+V78=W78,"NA", Q78)))</f>
        <v>No data</v>
      </c>
    </row>
    <row r="79" spans="1:27" ht="15" customHeight="1">
      <c r="A79" s="103"/>
      <c r="B79" s="105"/>
      <c r="C79" s="106" t="s">
        <v>108</v>
      </c>
      <c r="D79" s="16" t="s">
        <v>112</v>
      </c>
      <c r="E79" s="69"/>
      <c r="F79" s="69"/>
      <c r="G79" s="69"/>
      <c r="H79" s="69"/>
      <c r="I79" s="69"/>
      <c r="J79" s="69"/>
      <c r="K79" s="69"/>
      <c r="L79" s="69"/>
      <c r="M79" s="69"/>
      <c r="N79" s="69"/>
    </row>
    <row r="80" spans="1:27">
      <c r="A80" s="103"/>
      <c r="B80" s="105"/>
      <c r="C80" s="106"/>
      <c r="D80" s="16" t="s">
        <v>113</v>
      </c>
      <c r="E80" s="35"/>
      <c r="F80" s="35"/>
      <c r="G80" s="35"/>
      <c r="H80" s="35"/>
      <c r="I80" s="35"/>
      <c r="J80" s="35"/>
      <c r="K80" s="35"/>
      <c r="L80" s="35"/>
      <c r="M80" s="35"/>
      <c r="N80" s="35"/>
      <c r="P80" s="92">
        <f>COUNTIF(E80:N80,"100%")</f>
        <v>0</v>
      </c>
      <c r="Q80" s="93" t="str">
        <f>IF(ISERROR(P80/T80),"%",P80/T80*100)</f>
        <v>%</v>
      </c>
      <c r="R80" s="93">
        <f>COUNTIF(E80:N80, "0-99%")</f>
        <v>0</v>
      </c>
      <c r="S80" s="93" t="str">
        <f>IF(ISERROR(R80/T80),"%",R80/T80*100)</f>
        <v>%</v>
      </c>
      <c r="T80" s="93">
        <f>SUM(P80+R80)</f>
        <v>0</v>
      </c>
      <c r="U80" s="94">
        <f>Y80+Z80</f>
        <v>10</v>
      </c>
      <c r="V80" s="93">
        <f>COUNTIF(E80:N80,"NA")</f>
        <v>0</v>
      </c>
      <c r="W80" s="95">
        <f>P80+R80+U80+V80</f>
        <v>10</v>
      </c>
      <c r="X80" s="93"/>
      <c r="Y80" s="96">
        <f>COUNTIF(E80:N80,"FALSE")</f>
        <v>0</v>
      </c>
      <c r="Z80" s="96">
        <f>COUNTIF(E80:N80,"")</f>
        <v>10</v>
      </c>
      <c r="AA80" s="96" t="str">
        <f>IF(U80=W80,"No data", IF(V80=W80,"NA", IF(U80+V80=W80,"NA", Q80)))</f>
        <v>No data</v>
      </c>
    </row>
    <row r="81" spans="1:27" ht="22.5" customHeight="1">
      <c r="A81" s="103"/>
      <c r="B81" s="105"/>
      <c r="C81" s="106" t="s">
        <v>109</v>
      </c>
      <c r="D81" s="16" t="s">
        <v>112</v>
      </c>
      <c r="E81" s="69"/>
      <c r="F81" s="69"/>
      <c r="G81" s="69"/>
      <c r="H81" s="69"/>
      <c r="I81" s="69"/>
      <c r="J81" s="69"/>
      <c r="K81" s="69"/>
      <c r="L81" s="69"/>
      <c r="M81" s="69"/>
      <c r="N81" s="69"/>
    </row>
    <row r="82" spans="1:27" ht="22.5" customHeight="1">
      <c r="A82" s="103"/>
      <c r="B82" s="105"/>
      <c r="C82" s="106"/>
      <c r="D82" s="16" t="s">
        <v>113</v>
      </c>
      <c r="E82" s="35"/>
      <c r="F82" s="35"/>
      <c r="G82" s="35"/>
      <c r="H82" s="35"/>
      <c r="I82" s="35"/>
      <c r="J82" s="35"/>
      <c r="K82" s="35"/>
      <c r="L82" s="35"/>
      <c r="M82" s="35"/>
      <c r="N82" s="35"/>
      <c r="P82" s="92">
        <f>COUNTIF(E82:N82,"100%")</f>
        <v>0</v>
      </c>
      <c r="Q82" s="93" t="str">
        <f>IF(ISERROR(P82/T82),"%",P82/T82*100)</f>
        <v>%</v>
      </c>
      <c r="R82" s="93">
        <f>COUNTIF(E82:N82, "0-99%")</f>
        <v>0</v>
      </c>
      <c r="S82" s="93" t="str">
        <f>IF(ISERROR(R82/T82),"%",R82/T82*100)</f>
        <v>%</v>
      </c>
      <c r="T82" s="93">
        <f>SUM(P82+R82)</f>
        <v>0</v>
      </c>
      <c r="U82" s="94">
        <f>Y82+Z82</f>
        <v>10</v>
      </c>
      <c r="V82" s="93">
        <f>COUNTIF(E82:N82,"NA")</f>
        <v>0</v>
      </c>
      <c r="W82" s="95">
        <f>P82+R82+U82+V82</f>
        <v>10</v>
      </c>
      <c r="X82" s="93"/>
      <c r="Y82" s="96">
        <f>COUNTIF(E82:N82,"FALSE")</f>
        <v>0</v>
      </c>
      <c r="Z82" s="96">
        <f>COUNTIF(E82:N82,"")</f>
        <v>10</v>
      </c>
      <c r="AA82" s="96" t="str">
        <f>IF(U82=W82,"No data", IF(V82=W82,"NA", IF(U82+V82=W82,"NA", Q82)))</f>
        <v>No data</v>
      </c>
    </row>
    <row r="83" spans="1:27" ht="22.5" customHeight="1">
      <c r="A83" s="103"/>
      <c r="B83" s="105"/>
      <c r="C83" s="106" t="s">
        <v>110</v>
      </c>
      <c r="D83" s="16" t="s">
        <v>112</v>
      </c>
      <c r="E83" s="69"/>
      <c r="F83" s="69"/>
      <c r="G83" s="69"/>
      <c r="H83" s="69"/>
      <c r="I83" s="69"/>
      <c r="J83" s="69"/>
      <c r="K83" s="69"/>
      <c r="L83" s="69"/>
      <c r="M83" s="69"/>
      <c r="N83" s="69"/>
    </row>
    <row r="84" spans="1:27" ht="22.5" customHeight="1">
      <c r="A84" s="103"/>
      <c r="B84" s="105"/>
      <c r="C84" s="106"/>
      <c r="D84" s="16" t="s">
        <v>113</v>
      </c>
      <c r="E84" s="35"/>
      <c r="F84" s="35"/>
      <c r="G84" s="35"/>
      <c r="H84" s="35"/>
      <c r="I84" s="35"/>
      <c r="J84" s="35"/>
      <c r="K84" s="35"/>
      <c r="L84" s="35"/>
      <c r="M84" s="35"/>
      <c r="N84" s="35"/>
      <c r="P84" s="92">
        <f>COUNTIF(E84:N84,"100%")</f>
        <v>0</v>
      </c>
      <c r="Q84" s="93" t="str">
        <f>IF(ISERROR(P84/T84),"%",P84/T84*100)</f>
        <v>%</v>
      </c>
      <c r="R84" s="93">
        <f>COUNTIF(E84:N84, "0-99%")</f>
        <v>0</v>
      </c>
      <c r="S84" s="93" t="str">
        <f>IF(ISERROR(R84/T84),"%",R84/T84*100)</f>
        <v>%</v>
      </c>
      <c r="T84" s="93">
        <f>SUM(P84+R84)</f>
        <v>0</v>
      </c>
      <c r="U84" s="94">
        <f>Y84+Z84</f>
        <v>10</v>
      </c>
      <c r="V84" s="93">
        <f>COUNTIF(E84:N84,"NA")</f>
        <v>0</v>
      </c>
      <c r="W84" s="95">
        <f>P84+R84+U84+V84</f>
        <v>10</v>
      </c>
      <c r="X84" s="93"/>
      <c r="Y84" s="96">
        <f>COUNTIF(E84:N84,"FALSE")</f>
        <v>0</v>
      </c>
      <c r="Z84" s="96">
        <f>COUNTIF(E84:N84,"")</f>
        <v>10</v>
      </c>
      <c r="AA84" s="96" t="str">
        <f>IF(U84=W84,"No data", IF(V84=W84,"NA", IF(U84+V84=W84,"NA", Q84)))</f>
        <v>No data</v>
      </c>
    </row>
    <row r="85" spans="1:27" ht="22.5" customHeight="1">
      <c r="A85" s="103"/>
      <c r="B85" s="105"/>
      <c r="C85" s="106" t="s">
        <v>111</v>
      </c>
      <c r="D85" s="16" t="s">
        <v>112</v>
      </c>
      <c r="E85" s="69"/>
      <c r="F85" s="69"/>
      <c r="G85" s="69"/>
      <c r="H85" s="69"/>
      <c r="I85" s="69"/>
      <c r="J85" s="69"/>
      <c r="K85" s="69"/>
      <c r="L85" s="69"/>
      <c r="M85" s="69"/>
      <c r="N85" s="69"/>
    </row>
    <row r="86" spans="1:27" ht="22.5" customHeight="1">
      <c r="A86" s="103"/>
      <c r="B86" s="105"/>
      <c r="C86" s="106"/>
      <c r="D86" s="16" t="s">
        <v>113</v>
      </c>
      <c r="E86" s="35"/>
      <c r="F86" s="35"/>
      <c r="G86" s="35"/>
      <c r="H86" s="35"/>
      <c r="I86" s="35"/>
      <c r="J86" s="35"/>
      <c r="K86" s="35"/>
      <c r="L86" s="35"/>
      <c r="M86" s="35"/>
      <c r="N86" s="35"/>
      <c r="P86" s="92">
        <f>COUNTIF(E86:N86,"100%")</f>
        <v>0</v>
      </c>
      <c r="Q86" s="93" t="str">
        <f>IF(ISERROR(P86/T86),"%",P86/T86*100)</f>
        <v>%</v>
      </c>
      <c r="R86" s="93">
        <f>COUNTIF(E86:N86, "0-99%")</f>
        <v>0</v>
      </c>
      <c r="S86" s="93" t="str">
        <f>IF(ISERROR(R86/T86),"%",R86/T86*100)</f>
        <v>%</v>
      </c>
      <c r="T86" s="93">
        <f>SUM(P86+R86)</f>
        <v>0</v>
      </c>
      <c r="U86" s="94">
        <f>Y86+Z86</f>
        <v>10</v>
      </c>
      <c r="V86" s="93">
        <f>COUNTIF(E86:N86,"NA")</f>
        <v>0</v>
      </c>
      <c r="W86" s="95">
        <f>P86+R86+U86+V86</f>
        <v>10</v>
      </c>
      <c r="X86" s="93"/>
      <c r="Y86" s="96">
        <f>COUNTIF(E86:N86,"FALSE")</f>
        <v>0</v>
      </c>
      <c r="Z86" s="96">
        <f>COUNTIF(E86:N86,"")</f>
        <v>10</v>
      </c>
      <c r="AA86" s="96" t="str">
        <f>IF(U86=W86,"No data", IF(V86=W86,"NA", IF(U86+V86=W86,"NA", Q86)))</f>
        <v>No data</v>
      </c>
    </row>
    <row r="87" spans="1:27">
      <c r="A87" s="112" t="s">
        <v>117</v>
      </c>
      <c r="B87" s="112"/>
      <c r="C87" s="112"/>
      <c r="D87" s="112"/>
      <c r="E87" s="112"/>
      <c r="F87" s="112"/>
      <c r="G87" s="112"/>
      <c r="H87" s="112"/>
      <c r="I87" s="112"/>
      <c r="J87" s="112"/>
      <c r="K87" s="112"/>
      <c r="L87" s="112"/>
      <c r="M87" s="112"/>
      <c r="N87" s="112"/>
    </row>
    <row r="88" spans="1:27" ht="30">
      <c r="A88" s="20"/>
      <c r="B88" s="78" t="s">
        <v>118</v>
      </c>
      <c r="C88" s="27" t="s">
        <v>119</v>
      </c>
      <c r="D88" s="21"/>
      <c r="E88" s="8"/>
      <c r="F88" s="8"/>
      <c r="G88" s="8"/>
      <c r="H88" s="8"/>
      <c r="I88" s="8"/>
      <c r="J88" s="8"/>
      <c r="K88" s="8"/>
      <c r="L88" s="8"/>
      <c r="M88" s="8"/>
      <c r="N88" s="8"/>
      <c r="P88" s="92">
        <f>COUNTIF(E88:N88,"Yes")</f>
        <v>0</v>
      </c>
      <c r="Q88" s="93" t="str">
        <f>IF(ISERROR(P88/T88),"%",P88/T88*100)</f>
        <v>%</v>
      </c>
      <c r="R88" s="93">
        <f>COUNTIF(E88:N88, "no")</f>
        <v>0</v>
      </c>
      <c r="S88" s="93" t="str">
        <f>IF(ISERROR(R88/T88),"%",R88/T88*100)</f>
        <v>%</v>
      </c>
      <c r="T88" s="93">
        <f>SUM(P88+R88)</f>
        <v>0</v>
      </c>
      <c r="U88" s="94">
        <f>Y88+Z88</f>
        <v>10</v>
      </c>
      <c r="V88" s="93">
        <f>COUNTIF(E88:N88,"NA")</f>
        <v>0</v>
      </c>
      <c r="W88" s="95">
        <f>P88+R88+U88+V88</f>
        <v>10</v>
      </c>
      <c r="X88" s="93"/>
      <c r="Y88" s="96">
        <f>COUNTIF(E88:N88,"FALSE")</f>
        <v>0</v>
      </c>
      <c r="Z88" s="96">
        <f>COUNTIF(E88:N88,"")</f>
        <v>10</v>
      </c>
      <c r="AA88" s="96" t="str">
        <f>IF(U88=W88,"No data", IF(V88=W88,"NA", IF(U88+V88=W88,"NA", Q88)))</f>
        <v>No data</v>
      </c>
    </row>
    <row r="89" spans="1:27" ht="15" customHeight="1">
      <c r="A89" s="116"/>
      <c r="B89" s="118" t="s">
        <v>120</v>
      </c>
      <c r="C89" s="128" t="s">
        <v>136</v>
      </c>
      <c r="D89" s="27" t="s">
        <v>38</v>
      </c>
      <c r="E89" s="11" t="b">
        <f>IF(E88="No","NA", IF(E88="Yes",""))</f>
        <v>0</v>
      </c>
      <c r="F89" s="11" t="b">
        <f t="shared" ref="F89:N89" si="13">IF(F88="No","NA", IF(F88="Yes",""))</f>
        <v>0</v>
      </c>
      <c r="G89" s="11" t="b">
        <f t="shared" si="13"/>
        <v>0</v>
      </c>
      <c r="H89" s="11" t="b">
        <f t="shared" si="13"/>
        <v>0</v>
      </c>
      <c r="I89" s="11" t="b">
        <f t="shared" si="13"/>
        <v>0</v>
      </c>
      <c r="J89" s="11" t="b">
        <f t="shared" si="13"/>
        <v>0</v>
      </c>
      <c r="K89" s="11" t="b">
        <f t="shared" si="13"/>
        <v>0</v>
      </c>
      <c r="L89" s="11" t="b">
        <f t="shared" si="13"/>
        <v>0</v>
      </c>
      <c r="M89" s="11" t="b">
        <f t="shared" si="13"/>
        <v>0</v>
      </c>
      <c r="N89" s="11" t="b">
        <f t="shared" si="13"/>
        <v>0</v>
      </c>
    </row>
    <row r="90" spans="1:27">
      <c r="A90" s="117"/>
      <c r="B90" s="130"/>
      <c r="C90" s="129"/>
      <c r="D90" s="23" t="s">
        <v>79</v>
      </c>
      <c r="E90" s="8" t="b">
        <f>IF(E88="No","NA", IF(E88="Yes",""))</f>
        <v>0</v>
      </c>
      <c r="F90" s="8" t="b">
        <f t="shared" ref="F90:N90" si="14">IF(F88="No","NA", IF(F88="Yes",""))</f>
        <v>0</v>
      </c>
      <c r="G90" s="8" t="b">
        <f t="shared" si="14"/>
        <v>0</v>
      </c>
      <c r="H90" s="8" t="b">
        <f t="shared" si="14"/>
        <v>0</v>
      </c>
      <c r="I90" s="8" t="b">
        <f t="shared" si="14"/>
        <v>0</v>
      </c>
      <c r="J90" s="8" t="b">
        <f t="shared" si="14"/>
        <v>0</v>
      </c>
      <c r="K90" s="8" t="b">
        <f t="shared" si="14"/>
        <v>0</v>
      </c>
      <c r="L90" s="8" t="b">
        <f t="shared" si="14"/>
        <v>0</v>
      </c>
      <c r="M90" s="8" t="b">
        <f t="shared" si="14"/>
        <v>0</v>
      </c>
      <c r="N90" s="8" t="b">
        <f t="shared" si="14"/>
        <v>0</v>
      </c>
    </row>
    <row r="91" spans="1:27" ht="15" customHeight="1">
      <c r="A91" s="116"/>
      <c r="B91" s="118" t="s">
        <v>121</v>
      </c>
      <c r="C91" s="120" t="s">
        <v>137</v>
      </c>
      <c r="D91" s="28" t="s">
        <v>36</v>
      </c>
      <c r="E91" s="11" t="b">
        <f>IF(E88="No","NA", IF(E88="Yes",""))</f>
        <v>0</v>
      </c>
      <c r="F91" s="11" t="b">
        <f t="shared" ref="F91:N91" si="15">IF(F88="No","NA", IF(F88="Yes",""))</f>
        <v>0</v>
      </c>
      <c r="G91" s="11" t="b">
        <f t="shared" si="15"/>
        <v>0</v>
      </c>
      <c r="H91" s="11" t="b">
        <f t="shared" si="15"/>
        <v>0</v>
      </c>
      <c r="I91" s="11" t="b">
        <f t="shared" si="15"/>
        <v>0</v>
      </c>
      <c r="J91" s="11" t="b">
        <f t="shared" si="15"/>
        <v>0</v>
      </c>
      <c r="K91" s="11" t="b">
        <f t="shared" si="15"/>
        <v>0</v>
      </c>
      <c r="L91" s="11" t="b">
        <f t="shared" si="15"/>
        <v>0</v>
      </c>
      <c r="M91" s="11" t="b">
        <f t="shared" si="15"/>
        <v>0</v>
      </c>
      <c r="N91" s="11" t="b">
        <f t="shared" si="15"/>
        <v>0</v>
      </c>
    </row>
    <row r="92" spans="1:27">
      <c r="A92" s="117"/>
      <c r="B92" s="119"/>
      <c r="C92" s="121"/>
      <c r="D92" s="29" t="s">
        <v>27</v>
      </c>
      <c r="E92" s="8" t="b">
        <f>IF(E88="No","NA", IF(E88="Yes",""))</f>
        <v>0</v>
      </c>
      <c r="F92" s="8" t="b">
        <f t="shared" ref="F92:N92" si="16">IF(F88="No","NA", IF(F88="Yes",""))</f>
        <v>0</v>
      </c>
      <c r="G92" s="8" t="b">
        <f t="shared" si="16"/>
        <v>0</v>
      </c>
      <c r="H92" s="8" t="b">
        <f t="shared" si="16"/>
        <v>0</v>
      </c>
      <c r="I92" s="8" t="b">
        <f t="shared" si="16"/>
        <v>0</v>
      </c>
      <c r="J92" s="8" t="b">
        <f t="shared" si="16"/>
        <v>0</v>
      </c>
      <c r="K92" s="8" t="b">
        <f t="shared" si="16"/>
        <v>0</v>
      </c>
      <c r="L92" s="8" t="b">
        <f t="shared" si="16"/>
        <v>0</v>
      </c>
      <c r="M92" s="8" t="b">
        <f t="shared" si="16"/>
        <v>0</v>
      </c>
      <c r="N92" s="8" t="b">
        <f t="shared" si="16"/>
        <v>0</v>
      </c>
    </row>
    <row r="93" spans="1:27" ht="30">
      <c r="A93" s="20"/>
      <c r="B93" s="77">
        <v>19</v>
      </c>
      <c r="C93" s="20" t="s">
        <v>126</v>
      </c>
      <c r="D93" s="19"/>
      <c r="E93" s="8"/>
      <c r="F93" s="8"/>
      <c r="G93" s="8"/>
      <c r="H93" s="8"/>
      <c r="I93" s="8"/>
      <c r="J93" s="8"/>
      <c r="K93" s="8"/>
      <c r="L93" s="8"/>
      <c r="M93" s="8"/>
      <c r="N93" s="8"/>
      <c r="P93" s="92">
        <f>COUNTIF(E93:N93,"Within 12 hours of admission")</f>
        <v>0</v>
      </c>
      <c r="Q93" s="93" t="str">
        <f t="shared" ref="Q93:Q98" si="17">IF(ISERROR(P93/T93),"%",P93/T93*100)</f>
        <v>%</v>
      </c>
      <c r="R93" s="93">
        <f>COUNTIF(E93:N93, "Greater than 12 hours following admission")</f>
        <v>0</v>
      </c>
      <c r="S93" s="93" t="str">
        <f t="shared" ref="S93:S98" si="18">IF(ISERROR(R93/T93),"%",R93/T93*100)</f>
        <v>%</v>
      </c>
      <c r="T93" s="93">
        <f t="shared" ref="T93:T98" si="19">SUM(P93+R93)</f>
        <v>0</v>
      </c>
      <c r="U93" s="94">
        <f t="shared" ref="U93:U98" si="20">Y93+Z93</f>
        <v>10</v>
      </c>
      <c r="V93" s="93">
        <f t="shared" ref="V93:V98" si="21">COUNTIF(E93:N93,"NA")</f>
        <v>0</v>
      </c>
      <c r="W93" s="95">
        <f t="shared" ref="W93:W98" si="22">P93+R93+U93+V93</f>
        <v>10</v>
      </c>
      <c r="X93" s="93"/>
      <c r="Y93" s="96">
        <f t="shared" ref="Y93:Y98" si="23">COUNTIF(E93:N93,"FALSE")</f>
        <v>0</v>
      </c>
      <c r="Z93" s="96">
        <f t="shared" ref="Z93:Z98" si="24">COUNTIF(E93:N93,"")</f>
        <v>10</v>
      </c>
      <c r="AA93" s="96" t="str">
        <f t="shared" ref="AA93:AA98" si="25">IF(U93=W93,"No data", IF(V93=W93,"NA", IF(U93+V93=W93,"NA", Q93)))</f>
        <v>No data</v>
      </c>
    </row>
    <row r="94" spans="1:27" ht="60">
      <c r="A94" s="20"/>
      <c r="B94" s="77">
        <v>20</v>
      </c>
      <c r="C94" s="20" t="s">
        <v>125</v>
      </c>
      <c r="D94" s="19"/>
      <c r="E94" s="8"/>
      <c r="F94" s="8"/>
      <c r="G94" s="8"/>
      <c r="H94" s="8"/>
      <c r="I94" s="8"/>
      <c r="J94" s="8"/>
      <c r="K94" s="8"/>
      <c r="L94" s="8"/>
      <c r="M94" s="8"/>
      <c r="N94" s="8"/>
      <c r="P94" s="92">
        <f>COUNTIF(E94:N94,"Yes")</f>
        <v>0</v>
      </c>
      <c r="Q94" s="93" t="str">
        <f t="shared" si="17"/>
        <v>%</v>
      </c>
      <c r="R94" s="93">
        <f>COUNTIF(E94:N94, "no")</f>
        <v>0</v>
      </c>
      <c r="S94" s="93" t="str">
        <f t="shared" si="18"/>
        <v>%</v>
      </c>
      <c r="T94" s="93">
        <f t="shared" si="19"/>
        <v>0</v>
      </c>
      <c r="U94" s="94">
        <f t="shared" si="20"/>
        <v>10</v>
      </c>
      <c r="V94" s="93">
        <f t="shared" si="21"/>
        <v>0</v>
      </c>
      <c r="W94" s="95">
        <f t="shared" si="22"/>
        <v>10</v>
      </c>
      <c r="X94" s="93"/>
      <c r="Y94" s="96">
        <f t="shared" si="23"/>
        <v>0</v>
      </c>
      <c r="Z94" s="96">
        <f t="shared" si="24"/>
        <v>10</v>
      </c>
      <c r="AA94" s="96" t="str">
        <f t="shared" si="25"/>
        <v>No data</v>
      </c>
    </row>
    <row r="95" spans="1:27" ht="15" customHeight="1">
      <c r="A95" s="103"/>
      <c r="B95" s="105">
        <v>21</v>
      </c>
      <c r="C95" s="115" t="s">
        <v>127</v>
      </c>
      <c r="D95" s="20" t="s">
        <v>84</v>
      </c>
      <c r="E95" s="8"/>
      <c r="F95" s="8"/>
      <c r="G95" s="8"/>
      <c r="H95" s="8"/>
      <c r="I95" s="8"/>
      <c r="J95" s="8"/>
      <c r="K95" s="8"/>
      <c r="L95" s="8"/>
      <c r="M95" s="8"/>
      <c r="N95" s="8"/>
      <c r="P95" s="92">
        <f>COUNTIF(E95:N95,"Yes")</f>
        <v>0</v>
      </c>
      <c r="Q95" s="93" t="str">
        <f t="shared" si="17"/>
        <v>%</v>
      </c>
      <c r="R95" s="93">
        <f>COUNTIF(E95:N95, "no")</f>
        <v>0</v>
      </c>
      <c r="S95" s="93" t="str">
        <f t="shared" si="18"/>
        <v>%</v>
      </c>
      <c r="T95" s="93">
        <f t="shared" si="19"/>
        <v>0</v>
      </c>
      <c r="U95" s="94">
        <f t="shared" si="20"/>
        <v>10</v>
      </c>
      <c r="V95" s="93">
        <f t="shared" si="21"/>
        <v>0</v>
      </c>
      <c r="W95" s="95">
        <f t="shared" si="22"/>
        <v>10</v>
      </c>
      <c r="X95" s="93"/>
      <c r="Y95" s="96">
        <f t="shared" si="23"/>
        <v>0</v>
      </c>
      <c r="Z95" s="96">
        <f t="shared" si="24"/>
        <v>10</v>
      </c>
      <c r="AA95" s="96" t="str">
        <f t="shared" si="25"/>
        <v>No data</v>
      </c>
    </row>
    <row r="96" spans="1:27">
      <c r="A96" s="103"/>
      <c r="B96" s="105"/>
      <c r="C96" s="115"/>
      <c r="D96" s="20" t="s">
        <v>85</v>
      </c>
      <c r="E96" s="8"/>
      <c r="F96" s="8"/>
      <c r="G96" s="8"/>
      <c r="H96" s="8"/>
      <c r="I96" s="8"/>
      <c r="J96" s="8"/>
      <c r="K96" s="8"/>
      <c r="L96" s="8"/>
      <c r="M96" s="8"/>
      <c r="N96" s="8"/>
      <c r="P96" s="92">
        <f>COUNTIF(E96:N96,"Yes")</f>
        <v>0</v>
      </c>
      <c r="Q96" s="93" t="str">
        <f t="shared" si="17"/>
        <v>%</v>
      </c>
      <c r="R96" s="93">
        <f>COUNTIF(E96:N96, "no")</f>
        <v>0</v>
      </c>
      <c r="S96" s="93" t="str">
        <f t="shared" si="18"/>
        <v>%</v>
      </c>
      <c r="T96" s="93">
        <f t="shared" si="19"/>
        <v>0</v>
      </c>
      <c r="U96" s="94">
        <f t="shared" si="20"/>
        <v>10</v>
      </c>
      <c r="V96" s="93">
        <f t="shared" si="21"/>
        <v>0</v>
      </c>
      <c r="W96" s="95">
        <f t="shared" si="22"/>
        <v>10</v>
      </c>
      <c r="X96" s="93"/>
      <c r="Y96" s="96">
        <f t="shared" si="23"/>
        <v>0</v>
      </c>
      <c r="Z96" s="96">
        <f t="shared" si="24"/>
        <v>10</v>
      </c>
      <c r="AA96" s="96" t="str">
        <f t="shared" si="25"/>
        <v>No data</v>
      </c>
    </row>
    <row r="97" spans="1:27">
      <c r="A97" s="103"/>
      <c r="B97" s="105"/>
      <c r="C97" s="115"/>
      <c r="D97" s="20" t="s">
        <v>86</v>
      </c>
      <c r="E97" s="8"/>
      <c r="F97" s="8"/>
      <c r="G97" s="8"/>
      <c r="H97" s="8"/>
      <c r="I97" s="8"/>
      <c r="J97" s="8"/>
      <c r="K97" s="8"/>
      <c r="L97" s="8"/>
      <c r="M97" s="8"/>
      <c r="N97" s="8"/>
      <c r="P97" s="92">
        <f>COUNTIF(E97:N97,"Yes")</f>
        <v>0</v>
      </c>
      <c r="Q97" s="93" t="str">
        <f t="shared" si="17"/>
        <v>%</v>
      </c>
      <c r="R97" s="93">
        <f>COUNTIF(E97:N97, "no")</f>
        <v>0</v>
      </c>
      <c r="S97" s="93" t="str">
        <f t="shared" si="18"/>
        <v>%</v>
      </c>
      <c r="T97" s="93">
        <f t="shared" si="19"/>
        <v>0</v>
      </c>
      <c r="U97" s="94">
        <f t="shared" si="20"/>
        <v>10</v>
      </c>
      <c r="V97" s="93">
        <f t="shared" si="21"/>
        <v>0</v>
      </c>
      <c r="W97" s="95">
        <f t="shared" si="22"/>
        <v>10</v>
      </c>
      <c r="X97" s="93"/>
      <c r="Y97" s="96">
        <f t="shared" si="23"/>
        <v>0</v>
      </c>
      <c r="Z97" s="96">
        <f t="shared" si="24"/>
        <v>10</v>
      </c>
      <c r="AA97" s="96" t="str">
        <f t="shared" si="25"/>
        <v>No data</v>
      </c>
    </row>
    <row r="98" spans="1:27" ht="75.75" customHeight="1">
      <c r="A98" s="20"/>
      <c r="B98" s="77">
        <v>22</v>
      </c>
      <c r="C98" s="20" t="s">
        <v>128</v>
      </c>
      <c r="D98" s="19"/>
      <c r="E98" s="8"/>
      <c r="F98" s="8"/>
      <c r="G98" s="8"/>
      <c r="H98" s="8"/>
      <c r="I98" s="8"/>
      <c r="J98" s="8"/>
      <c r="K98" s="8"/>
      <c r="L98" s="8"/>
      <c r="M98" s="8"/>
      <c r="N98" s="8"/>
      <c r="P98" s="92">
        <f>COUNTIF(E98:N98,"Yes")</f>
        <v>0</v>
      </c>
      <c r="Q98" s="93" t="str">
        <f t="shared" si="17"/>
        <v>%</v>
      </c>
      <c r="R98" s="93">
        <f>COUNTIF(E98:N98, "no")</f>
        <v>0</v>
      </c>
      <c r="S98" s="93" t="str">
        <f t="shared" si="18"/>
        <v>%</v>
      </c>
      <c r="T98" s="93">
        <f t="shared" si="19"/>
        <v>0</v>
      </c>
      <c r="U98" s="94">
        <f t="shared" si="20"/>
        <v>10</v>
      </c>
      <c r="V98" s="93">
        <f t="shared" si="21"/>
        <v>0</v>
      </c>
      <c r="W98" s="95">
        <f t="shared" si="22"/>
        <v>10</v>
      </c>
      <c r="X98" s="93"/>
      <c r="Y98" s="96">
        <f t="shared" si="23"/>
        <v>0</v>
      </c>
      <c r="Z98" s="96">
        <f t="shared" si="24"/>
        <v>10</v>
      </c>
      <c r="AA98" s="96" t="str">
        <f t="shared" si="25"/>
        <v>No data</v>
      </c>
    </row>
    <row r="99" spans="1:27">
      <c r="A99" s="107" t="s">
        <v>151</v>
      </c>
      <c r="B99" s="107"/>
      <c r="C99" s="107"/>
      <c r="D99" s="107"/>
      <c r="E99" s="107"/>
      <c r="F99" s="107"/>
      <c r="G99" s="107"/>
      <c r="H99" s="107"/>
      <c r="I99" s="107"/>
      <c r="J99" s="107"/>
      <c r="K99" s="107"/>
      <c r="L99" s="107"/>
      <c r="M99" s="107"/>
      <c r="N99" s="107"/>
    </row>
    <row r="100" spans="1:27" ht="60" customHeight="1">
      <c r="A100" s="27"/>
      <c r="B100" s="24" t="s">
        <v>131</v>
      </c>
      <c r="C100" s="20" t="s">
        <v>129</v>
      </c>
      <c r="D100" s="21"/>
      <c r="E100" s="10"/>
      <c r="F100" s="10"/>
      <c r="G100" s="10"/>
      <c r="H100" s="10"/>
      <c r="I100" s="10"/>
      <c r="J100" s="10"/>
      <c r="K100" s="10"/>
      <c r="L100" s="10"/>
      <c r="M100" s="10"/>
      <c r="N100" s="10"/>
      <c r="P100" s="92">
        <f>COUNTIF(E100:N100,"Yes")</f>
        <v>0</v>
      </c>
      <c r="Q100" s="93" t="str">
        <f>IF(ISERROR(P100/T100),"%",P100/T100*100)</f>
        <v>%</v>
      </c>
      <c r="R100" s="93">
        <f>COUNTIF(E100:N100, "no")</f>
        <v>0</v>
      </c>
      <c r="S100" s="93" t="str">
        <f>IF(ISERROR(R100/T100),"%",R100/T100*100)</f>
        <v>%</v>
      </c>
      <c r="T100" s="93">
        <f>SUM(P100+R100)</f>
        <v>0</v>
      </c>
      <c r="U100" s="94">
        <f>Y100+Z100</f>
        <v>10</v>
      </c>
      <c r="V100" s="93">
        <f>COUNTIF(E100:N100,"NA")</f>
        <v>0</v>
      </c>
      <c r="W100" s="95">
        <f>P100+R100+U100+V100</f>
        <v>10</v>
      </c>
      <c r="X100" s="93"/>
      <c r="Y100" s="96">
        <f>COUNTIF(E100:N100,"FALSE")</f>
        <v>0</v>
      </c>
      <c r="Z100" s="96">
        <f>COUNTIF(E100:N100,"")</f>
        <v>10</v>
      </c>
      <c r="AA100" s="96" t="str">
        <f>IF(U100=W100,"No data", IF(V100=W100,"NA", IF(U100+V100=W100,"NA", Q100)))</f>
        <v>No data</v>
      </c>
    </row>
    <row r="101" spans="1:27" ht="60">
      <c r="A101" s="27"/>
      <c r="B101" s="77" t="s">
        <v>130</v>
      </c>
      <c r="C101" s="20" t="s">
        <v>138</v>
      </c>
      <c r="D101" s="19"/>
      <c r="E101" s="8" t="b">
        <f>IF(E100="No","NA", IF(E100="Yes",""))</f>
        <v>0</v>
      </c>
      <c r="F101" s="8" t="b">
        <f t="shared" ref="F101:N101" si="26">IF(F100="No","NA", IF(F100="Yes",""))</f>
        <v>0</v>
      </c>
      <c r="G101" s="8" t="b">
        <f t="shared" si="26"/>
        <v>0</v>
      </c>
      <c r="H101" s="8" t="b">
        <f t="shared" si="26"/>
        <v>0</v>
      </c>
      <c r="I101" s="8" t="b">
        <f t="shared" si="26"/>
        <v>0</v>
      </c>
      <c r="J101" s="8" t="b">
        <f t="shared" si="26"/>
        <v>0</v>
      </c>
      <c r="K101" s="8" t="b">
        <f t="shared" si="26"/>
        <v>0</v>
      </c>
      <c r="L101" s="8" t="b">
        <f t="shared" si="26"/>
        <v>0</v>
      </c>
      <c r="M101" s="8" t="b">
        <f t="shared" si="26"/>
        <v>0</v>
      </c>
      <c r="N101" s="8" t="b">
        <f t="shared" si="26"/>
        <v>0</v>
      </c>
      <c r="P101" s="92">
        <f>COUNTIF(E101:N101,"Yes")</f>
        <v>0</v>
      </c>
      <c r="Q101" s="93" t="str">
        <f>IF(ISERROR(P101/T101),"%",P101/T101*100)</f>
        <v>%</v>
      </c>
      <c r="R101" s="93">
        <f>COUNTIF(E101:N101, "no")</f>
        <v>0</v>
      </c>
      <c r="S101" s="93" t="str">
        <f>IF(ISERROR(R101/T101),"%",R101/T101*100)</f>
        <v>%</v>
      </c>
      <c r="T101" s="93">
        <f>SUM(P101+R101)</f>
        <v>0</v>
      </c>
      <c r="U101" s="94">
        <f>Y101+Z101</f>
        <v>10</v>
      </c>
      <c r="V101" s="93">
        <f>COUNTIF(E101:N101,"NA")</f>
        <v>0</v>
      </c>
      <c r="W101" s="95">
        <f>P101+R101+U101+V101</f>
        <v>10</v>
      </c>
      <c r="X101" s="93"/>
      <c r="Y101" s="96">
        <f>COUNTIF(E101:N101,"FALSE")</f>
        <v>10</v>
      </c>
      <c r="Z101" s="96">
        <f>COUNTIF(E101:N101,"")</f>
        <v>0</v>
      </c>
      <c r="AA101" s="96" t="str">
        <f>IF(U101=W101,"No data", IF(V101=W101,"NA", IF(U101+V101=W101,"NA", Q101)))</f>
        <v>No data</v>
      </c>
    </row>
    <row r="102" spans="1:27" ht="30" customHeight="1">
      <c r="A102" s="103"/>
      <c r="B102" s="105" t="s">
        <v>132</v>
      </c>
      <c r="C102" s="115" t="s">
        <v>133</v>
      </c>
      <c r="D102" s="115"/>
      <c r="E102" s="115"/>
      <c r="F102" s="115"/>
      <c r="G102" s="115"/>
      <c r="H102" s="115"/>
      <c r="I102" s="115"/>
      <c r="J102" s="115"/>
      <c r="K102" s="115"/>
      <c r="L102" s="115"/>
      <c r="M102" s="115"/>
      <c r="N102" s="115"/>
    </row>
    <row r="103" spans="1:27">
      <c r="A103" s="103"/>
      <c r="B103" s="105"/>
      <c r="C103" s="106" t="s">
        <v>394</v>
      </c>
      <c r="D103" s="20" t="s">
        <v>140</v>
      </c>
      <c r="E103" s="12" t="b">
        <f>IF(E100="Yes","NA", IF(E100="No",""))</f>
        <v>0</v>
      </c>
      <c r="F103" s="12" t="b">
        <f t="shared" ref="F103:M103" si="27">IF(F100="Yes","NA", IF(F100="No",""))</f>
        <v>0</v>
      </c>
      <c r="G103" s="12" t="b">
        <f t="shared" si="27"/>
        <v>0</v>
      </c>
      <c r="H103" s="12" t="b">
        <f t="shared" si="27"/>
        <v>0</v>
      </c>
      <c r="I103" s="12" t="b">
        <f t="shared" si="27"/>
        <v>0</v>
      </c>
      <c r="J103" s="12" t="b">
        <f t="shared" si="27"/>
        <v>0</v>
      </c>
      <c r="K103" s="12" t="b">
        <f t="shared" si="27"/>
        <v>0</v>
      </c>
      <c r="L103" s="12" t="b">
        <f t="shared" si="27"/>
        <v>0</v>
      </c>
      <c r="M103" s="12" t="b">
        <f t="shared" si="27"/>
        <v>0</v>
      </c>
      <c r="N103" s="12" t="b">
        <f t="shared" ref="N103" si="28">IF(N100="Yes","NA", IF(N100="No",""))</f>
        <v>0</v>
      </c>
      <c r="P103" s="92">
        <f t="shared" ref="P103:P121" si="29">COUNTIF(E103:N103,"Yes")</f>
        <v>0</v>
      </c>
      <c r="Q103" s="93" t="str">
        <f t="shared" ref="Q103:Q126" si="30">IF(ISERROR(P103/T103),"%",P103/T103*100)</f>
        <v>%</v>
      </c>
      <c r="R103" s="93">
        <f t="shared" ref="R103:R121" si="31">COUNTIF(E103:N103, "no")</f>
        <v>0</v>
      </c>
      <c r="S103" s="93" t="str">
        <f t="shared" ref="S103:S126" si="32">IF(ISERROR(R103/T103),"%",R103/T103*100)</f>
        <v>%</v>
      </c>
      <c r="T103" s="93">
        <f t="shared" ref="T103:T126" si="33">SUM(P103+R103)</f>
        <v>0</v>
      </c>
      <c r="U103" s="94">
        <f t="shared" ref="U103:U126" si="34">Y103+Z103</f>
        <v>10</v>
      </c>
      <c r="V103" s="93">
        <f t="shared" ref="V103:V126" si="35">COUNTIF(E103:N103,"NA")</f>
        <v>0</v>
      </c>
      <c r="W103" s="95">
        <f t="shared" ref="W103:W126" si="36">P103+R103+U103+V103</f>
        <v>10</v>
      </c>
      <c r="X103" s="93"/>
      <c r="Y103" s="96">
        <f t="shared" ref="Y103:Y126" si="37">COUNTIF(E103:N103,"FALSE")</f>
        <v>10</v>
      </c>
      <c r="Z103" s="96">
        <f t="shared" ref="Z103:Z126" si="38">COUNTIF(E103:N103,"")</f>
        <v>0</v>
      </c>
      <c r="AA103" s="96" t="str">
        <f t="shared" ref="AA103:AA126" si="39">IF(U103=W103,"No data", IF(V103=W103,"NA", IF(U103+V103=W103,"NA", Q103)))</f>
        <v>No data</v>
      </c>
    </row>
    <row r="104" spans="1:27">
      <c r="A104" s="103"/>
      <c r="B104" s="105"/>
      <c r="C104" s="106"/>
      <c r="D104" s="20" t="s">
        <v>139</v>
      </c>
      <c r="E104" s="12" t="b">
        <f>IF(E103="No","NA", IF(E103="NA","NA", IF(E103="Yes","")))</f>
        <v>0</v>
      </c>
      <c r="F104" s="12" t="b">
        <f t="shared" ref="F104:N104" si="40">IF(F103="No","NA", IF(F103="NA","NA", IF(F103="Yes","")))</f>
        <v>0</v>
      </c>
      <c r="G104" s="12" t="b">
        <f t="shared" si="40"/>
        <v>0</v>
      </c>
      <c r="H104" s="12" t="b">
        <f t="shared" si="40"/>
        <v>0</v>
      </c>
      <c r="I104" s="12" t="b">
        <f t="shared" si="40"/>
        <v>0</v>
      </c>
      <c r="J104" s="12" t="b">
        <f t="shared" si="40"/>
        <v>0</v>
      </c>
      <c r="K104" s="12" t="b">
        <f t="shared" si="40"/>
        <v>0</v>
      </c>
      <c r="L104" s="12" t="b">
        <f t="shared" si="40"/>
        <v>0</v>
      </c>
      <c r="M104" s="12" t="b">
        <f t="shared" si="40"/>
        <v>0</v>
      </c>
      <c r="N104" s="12" t="b">
        <f t="shared" si="40"/>
        <v>0</v>
      </c>
      <c r="P104" s="92">
        <f t="shared" si="29"/>
        <v>0</v>
      </c>
      <c r="Q104" s="93" t="str">
        <f t="shared" si="30"/>
        <v>%</v>
      </c>
      <c r="R104" s="93">
        <f t="shared" si="31"/>
        <v>0</v>
      </c>
      <c r="S104" s="93" t="str">
        <f t="shared" si="32"/>
        <v>%</v>
      </c>
      <c r="T104" s="93">
        <f t="shared" si="33"/>
        <v>0</v>
      </c>
      <c r="U104" s="94">
        <f t="shared" si="34"/>
        <v>10</v>
      </c>
      <c r="V104" s="93">
        <f t="shared" si="35"/>
        <v>0</v>
      </c>
      <c r="W104" s="95">
        <f t="shared" si="36"/>
        <v>10</v>
      </c>
      <c r="X104" s="93"/>
      <c r="Y104" s="96">
        <f t="shared" si="37"/>
        <v>10</v>
      </c>
      <c r="Z104" s="96">
        <f t="shared" si="38"/>
        <v>0</v>
      </c>
      <c r="AA104" s="96" t="str">
        <f t="shared" si="39"/>
        <v>No data</v>
      </c>
    </row>
    <row r="105" spans="1:27">
      <c r="A105" s="103"/>
      <c r="B105" s="105"/>
      <c r="C105" s="106" t="s">
        <v>395</v>
      </c>
      <c r="D105" s="20" t="s">
        <v>140</v>
      </c>
      <c r="E105" s="12" t="b">
        <f>IF(E100="Yes","NA", IF(E100="No",""))</f>
        <v>0</v>
      </c>
      <c r="F105" s="12" t="b">
        <f t="shared" ref="F105:M105" si="41">IF(F100="Yes","NA", IF(F100="No",""))</f>
        <v>0</v>
      </c>
      <c r="G105" s="12" t="b">
        <f t="shared" si="41"/>
        <v>0</v>
      </c>
      <c r="H105" s="12" t="b">
        <f t="shared" si="41"/>
        <v>0</v>
      </c>
      <c r="I105" s="12" t="b">
        <f t="shared" si="41"/>
        <v>0</v>
      </c>
      <c r="J105" s="12" t="b">
        <f t="shared" si="41"/>
        <v>0</v>
      </c>
      <c r="K105" s="12" t="b">
        <f t="shared" si="41"/>
        <v>0</v>
      </c>
      <c r="L105" s="12" t="b">
        <f t="shared" si="41"/>
        <v>0</v>
      </c>
      <c r="M105" s="12" t="b">
        <f t="shared" si="41"/>
        <v>0</v>
      </c>
      <c r="N105" s="12" t="b">
        <f t="shared" ref="N105" si="42">IF(N100="Yes","NA", IF(N100="No",""))</f>
        <v>0</v>
      </c>
      <c r="P105" s="92">
        <f t="shared" si="29"/>
        <v>0</v>
      </c>
      <c r="Q105" s="93" t="str">
        <f t="shared" si="30"/>
        <v>%</v>
      </c>
      <c r="R105" s="93">
        <f t="shared" si="31"/>
        <v>0</v>
      </c>
      <c r="S105" s="93" t="str">
        <f t="shared" si="32"/>
        <v>%</v>
      </c>
      <c r="T105" s="93">
        <f t="shared" si="33"/>
        <v>0</v>
      </c>
      <c r="U105" s="94">
        <f t="shared" si="34"/>
        <v>10</v>
      </c>
      <c r="V105" s="93">
        <f t="shared" si="35"/>
        <v>0</v>
      </c>
      <c r="W105" s="95">
        <f t="shared" si="36"/>
        <v>10</v>
      </c>
      <c r="X105" s="93"/>
      <c r="Y105" s="96">
        <f t="shared" si="37"/>
        <v>10</v>
      </c>
      <c r="Z105" s="96">
        <f t="shared" si="38"/>
        <v>0</v>
      </c>
      <c r="AA105" s="96" t="str">
        <f t="shared" si="39"/>
        <v>No data</v>
      </c>
    </row>
    <row r="106" spans="1:27">
      <c r="A106" s="103"/>
      <c r="B106" s="105"/>
      <c r="C106" s="106"/>
      <c r="D106" s="20" t="s">
        <v>139</v>
      </c>
      <c r="E106" s="12" t="b">
        <f>IF(E105="No","NA", IF(E105="NA","NA", IF(E105="Yes","")))</f>
        <v>0</v>
      </c>
      <c r="F106" s="12" t="b">
        <f t="shared" ref="F106" si="43">IF(F105="No","NA", IF(F105="NA","NA", IF(F105="Yes","")))</f>
        <v>0</v>
      </c>
      <c r="G106" s="12" t="b">
        <f t="shared" ref="G106" si="44">IF(G105="No","NA", IF(G105="NA","NA", IF(G105="Yes","")))</f>
        <v>0</v>
      </c>
      <c r="H106" s="12" t="b">
        <f t="shared" ref="H106" si="45">IF(H105="No","NA", IF(H105="NA","NA", IF(H105="Yes","")))</f>
        <v>0</v>
      </c>
      <c r="I106" s="12" t="b">
        <f t="shared" ref="I106" si="46">IF(I105="No","NA", IF(I105="NA","NA", IF(I105="Yes","")))</f>
        <v>0</v>
      </c>
      <c r="J106" s="12" t="b">
        <f t="shared" ref="J106" si="47">IF(J105="No","NA", IF(J105="NA","NA", IF(J105="Yes","")))</f>
        <v>0</v>
      </c>
      <c r="K106" s="12" t="b">
        <f t="shared" ref="K106" si="48">IF(K105="No","NA", IF(K105="NA","NA", IF(K105="Yes","")))</f>
        <v>0</v>
      </c>
      <c r="L106" s="12" t="b">
        <f t="shared" ref="L106" si="49">IF(L105="No","NA", IF(L105="NA","NA", IF(L105="Yes","")))</f>
        <v>0</v>
      </c>
      <c r="M106" s="12" t="b">
        <f t="shared" ref="M106:N106" si="50">IF(M105="No","NA", IF(M105="NA","NA", IF(M105="Yes","")))</f>
        <v>0</v>
      </c>
      <c r="N106" s="12" t="b">
        <f t="shared" si="50"/>
        <v>0</v>
      </c>
      <c r="P106" s="92">
        <f t="shared" si="29"/>
        <v>0</v>
      </c>
      <c r="Q106" s="93" t="str">
        <f t="shared" si="30"/>
        <v>%</v>
      </c>
      <c r="R106" s="93">
        <f t="shared" si="31"/>
        <v>0</v>
      </c>
      <c r="S106" s="93" t="str">
        <f t="shared" si="32"/>
        <v>%</v>
      </c>
      <c r="T106" s="93">
        <f t="shared" si="33"/>
        <v>0</v>
      </c>
      <c r="U106" s="94">
        <f t="shared" si="34"/>
        <v>10</v>
      </c>
      <c r="V106" s="93">
        <f t="shared" si="35"/>
        <v>0</v>
      </c>
      <c r="W106" s="95">
        <f t="shared" si="36"/>
        <v>10</v>
      </c>
      <c r="X106" s="93"/>
      <c r="Y106" s="96">
        <f t="shared" si="37"/>
        <v>10</v>
      </c>
      <c r="Z106" s="96">
        <f t="shared" si="38"/>
        <v>0</v>
      </c>
      <c r="AA106" s="96" t="str">
        <f t="shared" si="39"/>
        <v>No data</v>
      </c>
    </row>
    <row r="107" spans="1:27">
      <c r="A107" s="103"/>
      <c r="B107" s="105"/>
      <c r="C107" s="106" t="s">
        <v>396</v>
      </c>
      <c r="D107" s="20" t="s">
        <v>140</v>
      </c>
      <c r="E107" s="12" t="b">
        <f>IF(E100="Yes","NA", IF(E100="No",""))</f>
        <v>0</v>
      </c>
      <c r="F107" s="12" t="b">
        <f t="shared" ref="F107:M107" si="51">IF(F100="Yes","NA", IF(F100="No",""))</f>
        <v>0</v>
      </c>
      <c r="G107" s="12" t="b">
        <f t="shared" si="51"/>
        <v>0</v>
      </c>
      <c r="H107" s="12" t="b">
        <f t="shared" si="51"/>
        <v>0</v>
      </c>
      <c r="I107" s="12" t="b">
        <f t="shared" si="51"/>
        <v>0</v>
      </c>
      <c r="J107" s="12" t="b">
        <f t="shared" si="51"/>
        <v>0</v>
      </c>
      <c r="K107" s="12" t="b">
        <f t="shared" si="51"/>
        <v>0</v>
      </c>
      <c r="L107" s="12" t="b">
        <f t="shared" si="51"/>
        <v>0</v>
      </c>
      <c r="M107" s="12" t="b">
        <f t="shared" si="51"/>
        <v>0</v>
      </c>
      <c r="N107" s="12" t="b">
        <f t="shared" ref="N107" si="52">IF(N100="Yes","NA", IF(N100="No",""))</f>
        <v>0</v>
      </c>
      <c r="P107" s="92">
        <f t="shared" si="29"/>
        <v>0</v>
      </c>
      <c r="Q107" s="93" t="str">
        <f t="shared" si="30"/>
        <v>%</v>
      </c>
      <c r="R107" s="93">
        <f t="shared" si="31"/>
        <v>0</v>
      </c>
      <c r="S107" s="93" t="str">
        <f t="shared" si="32"/>
        <v>%</v>
      </c>
      <c r="T107" s="93">
        <f t="shared" si="33"/>
        <v>0</v>
      </c>
      <c r="U107" s="94">
        <f t="shared" si="34"/>
        <v>10</v>
      </c>
      <c r="V107" s="93">
        <f t="shared" si="35"/>
        <v>0</v>
      </c>
      <c r="W107" s="95">
        <f t="shared" si="36"/>
        <v>10</v>
      </c>
      <c r="X107" s="93"/>
      <c r="Y107" s="96">
        <f t="shared" si="37"/>
        <v>10</v>
      </c>
      <c r="Z107" s="96">
        <f t="shared" si="38"/>
        <v>0</v>
      </c>
      <c r="AA107" s="96" t="str">
        <f t="shared" si="39"/>
        <v>No data</v>
      </c>
    </row>
    <row r="108" spans="1:27">
      <c r="A108" s="103"/>
      <c r="B108" s="105"/>
      <c r="C108" s="106"/>
      <c r="D108" s="20" t="s">
        <v>139</v>
      </c>
      <c r="E108" s="12" t="b">
        <f>IF(E107="No","NA", IF(E107="NA","NA", IF(E107="Yes","")))</f>
        <v>0</v>
      </c>
      <c r="F108" s="12" t="b">
        <f t="shared" ref="F108" si="53">IF(F107="No","NA", IF(F107="NA","NA", IF(F107="Yes","")))</f>
        <v>0</v>
      </c>
      <c r="G108" s="12" t="b">
        <f t="shared" ref="G108" si="54">IF(G107="No","NA", IF(G107="NA","NA", IF(G107="Yes","")))</f>
        <v>0</v>
      </c>
      <c r="H108" s="12" t="b">
        <f t="shared" ref="H108" si="55">IF(H107="No","NA", IF(H107="NA","NA", IF(H107="Yes","")))</f>
        <v>0</v>
      </c>
      <c r="I108" s="12" t="b">
        <f t="shared" ref="I108" si="56">IF(I107="No","NA", IF(I107="NA","NA", IF(I107="Yes","")))</f>
        <v>0</v>
      </c>
      <c r="J108" s="12" t="b">
        <f t="shared" ref="J108" si="57">IF(J107="No","NA", IF(J107="NA","NA", IF(J107="Yes","")))</f>
        <v>0</v>
      </c>
      <c r="K108" s="12" t="b">
        <f t="shared" ref="K108" si="58">IF(K107="No","NA", IF(K107="NA","NA", IF(K107="Yes","")))</f>
        <v>0</v>
      </c>
      <c r="L108" s="12" t="b">
        <f t="shared" ref="L108" si="59">IF(L107="No","NA", IF(L107="NA","NA", IF(L107="Yes","")))</f>
        <v>0</v>
      </c>
      <c r="M108" s="12" t="b">
        <f t="shared" ref="M108:N108" si="60">IF(M107="No","NA", IF(M107="NA","NA", IF(M107="Yes","")))</f>
        <v>0</v>
      </c>
      <c r="N108" s="12" t="b">
        <f t="shared" si="60"/>
        <v>0</v>
      </c>
      <c r="P108" s="92">
        <f t="shared" si="29"/>
        <v>0</v>
      </c>
      <c r="Q108" s="93" t="str">
        <f t="shared" si="30"/>
        <v>%</v>
      </c>
      <c r="R108" s="93">
        <f t="shared" si="31"/>
        <v>0</v>
      </c>
      <c r="S108" s="93" t="str">
        <f t="shared" si="32"/>
        <v>%</v>
      </c>
      <c r="T108" s="93">
        <f t="shared" si="33"/>
        <v>0</v>
      </c>
      <c r="U108" s="94">
        <f t="shared" si="34"/>
        <v>10</v>
      </c>
      <c r="V108" s="93">
        <f t="shared" si="35"/>
        <v>0</v>
      </c>
      <c r="W108" s="95">
        <f t="shared" si="36"/>
        <v>10</v>
      </c>
      <c r="X108" s="93"/>
      <c r="Y108" s="96">
        <f t="shared" si="37"/>
        <v>10</v>
      </c>
      <c r="Z108" s="96">
        <f t="shared" si="38"/>
        <v>0</v>
      </c>
      <c r="AA108" s="96" t="str">
        <f t="shared" si="39"/>
        <v>No data</v>
      </c>
    </row>
    <row r="109" spans="1:27">
      <c r="A109" s="103"/>
      <c r="B109" s="105"/>
      <c r="C109" s="106" t="s">
        <v>397</v>
      </c>
      <c r="D109" s="20" t="s">
        <v>140</v>
      </c>
      <c r="E109" s="12" t="b">
        <f>IF(E100="Yes","NA", IF(E100="No",""))</f>
        <v>0</v>
      </c>
      <c r="F109" s="12" t="b">
        <f t="shared" ref="F109:M109" si="61">IF(F100="Yes","NA", IF(F100="No",""))</f>
        <v>0</v>
      </c>
      <c r="G109" s="12" t="b">
        <f t="shared" si="61"/>
        <v>0</v>
      </c>
      <c r="H109" s="12" t="b">
        <f t="shared" si="61"/>
        <v>0</v>
      </c>
      <c r="I109" s="12" t="b">
        <f t="shared" si="61"/>
        <v>0</v>
      </c>
      <c r="J109" s="12" t="b">
        <f t="shared" si="61"/>
        <v>0</v>
      </c>
      <c r="K109" s="12" t="b">
        <f t="shared" si="61"/>
        <v>0</v>
      </c>
      <c r="L109" s="12" t="b">
        <f t="shared" si="61"/>
        <v>0</v>
      </c>
      <c r="M109" s="12" t="b">
        <f t="shared" si="61"/>
        <v>0</v>
      </c>
      <c r="N109" s="12" t="b">
        <f t="shared" ref="N109" si="62">IF(N100="Yes","NA", IF(N100="No",""))</f>
        <v>0</v>
      </c>
      <c r="P109" s="92">
        <f t="shared" si="29"/>
        <v>0</v>
      </c>
      <c r="Q109" s="93" t="str">
        <f t="shared" si="30"/>
        <v>%</v>
      </c>
      <c r="R109" s="93">
        <f t="shared" si="31"/>
        <v>0</v>
      </c>
      <c r="S109" s="93" t="str">
        <f t="shared" si="32"/>
        <v>%</v>
      </c>
      <c r="T109" s="93">
        <f t="shared" si="33"/>
        <v>0</v>
      </c>
      <c r="U109" s="94">
        <f t="shared" si="34"/>
        <v>10</v>
      </c>
      <c r="V109" s="93">
        <f t="shared" si="35"/>
        <v>0</v>
      </c>
      <c r="W109" s="95">
        <f t="shared" si="36"/>
        <v>10</v>
      </c>
      <c r="X109" s="93"/>
      <c r="Y109" s="96">
        <f t="shared" si="37"/>
        <v>10</v>
      </c>
      <c r="Z109" s="96">
        <f t="shared" si="38"/>
        <v>0</v>
      </c>
      <c r="AA109" s="96" t="str">
        <f t="shared" si="39"/>
        <v>No data</v>
      </c>
    </row>
    <row r="110" spans="1:27">
      <c r="A110" s="103"/>
      <c r="B110" s="105"/>
      <c r="C110" s="106"/>
      <c r="D110" s="20" t="s">
        <v>139</v>
      </c>
      <c r="E110" s="12" t="b">
        <f>IF(E109="No","NA", IF(E109="NA","NA", IF(E109="Yes","")))</f>
        <v>0</v>
      </c>
      <c r="F110" s="12" t="b">
        <f t="shared" ref="F110" si="63">IF(F109="No","NA", IF(F109="NA","NA", IF(F109="Yes","")))</f>
        <v>0</v>
      </c>
      <c r="G110" s="12" t="b">
        <f t="shared" ref="G110" si="64">IF(G109="No","NA", IF(G109="NA","NA", IF(G109="Yes","")))</f>
        <v>0</v>
      </c>
      <c r="H110" s="12" t="b">
        <f t="shared" ref="H110" si="65">IF(H109="No","NA", IF(H109="NA","NA", IF(H109="Yes","")))</f>
        <v>0</v>
      </c>
      <c r="I110" s="12" t="b">
        <f t="shared" ref="I110" si="66">IF(I109="No","NA", IF(I109="NA","NA", IF(I109="Yes","")))</f>
        <v>0</v>
      </c>
      <c r="J110" s="12" t="b">
        <f t="shared" ref="J110" si="67">IF(J109="No","NA", IF(J109="NA","NA", IF(J109="Yes","")))</f>
        <v>0</v>
      </c>
      <c r="K110" s="12" t="b">
        <f t="shared" ref="K110" si="68">IF(K109="No","NA", IF(K109="NA","NA", IF(K109="Yes","")))</f>
        <v>0</v>
      </c>
      <c r="L110" s="12" t="b">
        <f t="shared" ref="L110" si="69">IF(L109="No","NA", IF(L109="NA","NA", IF(L109="Yes","")))</f>
        <v>0</v>
      </c>
      <c r="M110" s="12" t="b">
        <f t="shared" ref="M110:N110" si="70">IF(M109="No","NA", IF(M109="NA","NA", IF(M109="Yes","")))</f>
        <v>0</v>
      </c>
      <c r="N110" s="12" t="b">
        <f t="shared" si="70"/>
        <v>0</v>
      </c>
      <c r="P110" s="92">
        <f t="shared" si="29"/>
        <v>0</v>
      </c>
      <c r="Q110" s="93" t="str">
        <f t="shared" si="30"/>
        <v>%</v>
      </c>
      <c r="R110" s="93">
        <f t="shared" si="31"/>
        <v>0</v>
      </c>
      <c r="S110" s="93" t="str">
        <f t="shared" si="32"/>
        <v>%</v>
      </c>
      <c r="T110" s="93">
        <f t="shared" si="33"/>
        <v>0</v>
      </c>
      <c r="U110" s="94">
        <f t="shared" si="34"/>
        <v>10</v>
      </c>
      <c r="V110" s="93">
        <f t="shared" si="35"/>
        <v>0</v>
      </c>
      <c r="W110" s="95">
        <f t="shared" si="36"/>
        <v>10</v>
      </c>
      <c r="X110" s="93"/>
      <c r="Y110" s="96">
        <f t="shared" si="37"/>
        <v>10</v>
      </c>
      <c r="Z110" s="96">
        <f t="shared" si="38"/>
        <v>0</v>
      </c>
      <c r="AA110" s="96" t="str">
        <f t="shared" si="39"/>
        <v>No data</v>
      </c>
    </row>
    <row r="111" spans="1:27">
      <c r="A111" s="103"/>
      <c r="B111" s="105"/>
      <c r="C111" s="106" t="s">
        <v>398</v>
      </c>
      <c r="D111" s="20" t="s">
        <v>140</v>
      </c>
      <c r="E111" s="12" t="b">
        <f>IF(E100="Yes","NA", IF(E100="No",""))</f>
        <v>0</v>
      </c>
      <c r="F111" s="12" t="b">
        <f t="shared" ref="F111:M111" si="71">IF(F100="Yes","NA", IF(F100="No",""))</f>
        <v>0</v>
      </c>
      <c r="G111" s="12" t="b">
        <f t="shared" si="71"/>
        <v>0</v>
      </c>
      <c r="H111" s="12" t="b">
        <f t="shared" si="71"/>
        <v>0</v>
      </c>
      <c r="I111" s="12" t="b">
        <f t="shared" si="71"/>
        <v>0</v>
      </c>
      <c r="J111" s="12" t="b">
        <f t="shared" si="71"/>
        <v>0</v>
      </c>
      <c r="K111" s="12" t="b">
        <f t="shared" si="71"/>
        <v>0</v>
      </c>
      <c r="L111" s="12" t="b">
        <f t="shared" si="71"/>
        <v>0</v>
      </c>
      <c r="M111" s="12" t="b">
        <f t="shared" si="71"/>
        <v>0</v>
      </c>
      <c r="N111" s="12" t="b">
        <f t="shared" ref="N111" si="72">IF(N100="Yes","NA", IF(N100="No",""))</f>
        <v>0</v>
      </c>
      <c r="P111" s="92">
        <f t="shared" si="29"/>
        <v>0</v>
      </c>
      <c r="Q111" s="93" t="str">
        <f t="shared" si="30"/>
        <v>%</v>
      </c>
      <c r="R111" s="93">
        <f t="shared" si="31"/>
        <v>0</v>
      </c>
      <c r="S111" s="93" t="str">
        <f t="shared" si="32"/>
        <v>%</v>
      </c>
      <c r="T111" s="93">
        <f t="shared" si="33"/>
        <v>0</v>
      </c>
      <c r="U111" s="94">
        <f t="shared" si="34"/>
        <v>10</v>
      </c>
      <c r="V111" s="93">
        <f t="shared" si="35"/>
        <v>0</v>
      </c>
      <c r="W111" s="95">
        <f t="shared" si="36"/>
        <v>10</v>
      </c>
      <c r="X111" s="93"/>
      <c r="Y111" s="96">
        <f t="shared" si="37"/>
        <v>10</v>
      </c>
      <c r="Z111" s="96">
        <f t="shared" si="38"/>
        <v>0</v>
      </c>
      <c r="AA111" s="96" t="str">
        <f t="shared" si="39"/>
        <v>No data</v>
      </c>
    </row>
    <row r="112" spans="1:27">
      <c r="A112" s="103"/>
      <c r="B112" s="105"/>
      <c r="C112" s="106"/>
      <c r="D112" s="20" t="s">
        <v>139</v>
      </c>
      <c r="E112" s="12" t="b">
        <f>IF(E111="No","NA", IF(E111="NA","NA", IF(E111="Yes","")))</f>
        <v>0</v>
      </c>
      <c r="F112" s="12" t="b">
        <f t="shared" ref="F112" si="73">IF(F111="No","NA", IF(F111="NA","NA", IF(F111="Yes","")))</f>
        <v>0</v>
      </c>
      <c r="G112" s="12" t="b">
        <f t="shared" ref="G112" si="74">IF(G111="No","NA", IF(G111="NA","NA", IF(G111="Yes","")))</f>
        <v>0</v>
      </c>
      <c r="H112" s="12" t="b">
        <f t="shared" ref="H112" si="75">IF(H111="No","NA", IF(H111="NA","NA", IF(H111="Yes","")))</f>
        <v>0</v>
      </c>
      <c r="I112" s="12" t="b">
        <f t="shared" ref="I112" si="76">IF(I111="No","NA", IF(I111="NA","NA", IF(I111="Yes","")))</f>
        <v>0</v>
      </c>
      <c r="J112" s="12" t="b">
        <f t="shared" ref="J112" si="77">IF(J111="No","NA", IF(J111="NA","NA", IF(J111="Yes","")))</f>
        <v>0</v>
      </c>
      <c r="K112" s="12" t="b">
        <f t="shared" ref="K112" si="78">IF(K111="No","NA", IF(K111="NA","NA", IF(K111="Yes","")))</f>
        <v>0</v>
      </c>
      <c r="L112" s="12" t="b">
        <f t="shared" ref="L112" si="79">IF(L111="No","NA", IF(L111="NA","NA", IF(L111="Yes","")))</f>
        <v>0</v>
      </c>
      <c r="M112" s="12" t="b">
        <f t="shared" ref="M112:N112" si="80">IF(M111="No","NA", IF(M111="NA","NA", IF(M111="Yes","")))</f>
        <v>0</v>
      </c>
      <c r="N112" s="12" t="b">
        <f t="shared" si="80"/>
        <v>0</v>
      </c>
      <c r="P112" s="92">
        <f t="shared" si="29"/>
        <v>0</v>
      </c>
      <c r="Q112" s="93" t="str">
        <f t="shared" si="30"/>
        <v>%</v>
      </c>
      <c r="R112" s="93">
        <f t="shared" si="31"/>
        <v>0</v>
      </c>
      <c r="S112" s="93" t="str">
        <f t="shared" si="32"/>
        <v>%</v>
      </c>
      <c r="T112" s="93">
        <f t="shared" si="33"/>
        <v>0</v>
      </c>
      <c r="U112" s="94">
        <f t="shared" si="34"/>
        <v>10</v>
      </c>
      <c r="V112" s="93">
        <f t="shared" si="35"/>
        <v>0</v>
      </c>
      <c r="W112" s="95">
        <f t="shared" si="36"/>
        <v>10</v>
      </c>
      <c r="X112" s="93"/>
      <c r="Y112" s="96">
        <f t="shared" si="37"/>
        <v>10</v>
      </c>
      <c r="Z112" s="96">
        <f t="shared" si="38"/>
        <v>0</v>
      </c>
      <c r="AA112" s="96" t="str">
        <f t="shared" si="39"/>
        <v>No data</v>
      </c>
    </row>
    <row r="113" spans="1:27">
      <c r="A113" s="103"/>
      <c r="B113" s="105"/>
      <c r="C113" s="106" t="s">
        <v>399</v>
      </c>
      <c r="D113" s="20" t="s">
        <v>140</v>
      </c>
      <c r="E113" s="12" t="b">
        <f>IF(E100="Yes","NA", IF(E100="No",""))</f>
        <v>0</v>
      </c>
      <c r="F113" s="12" t="b">
        <f t="shared" ref="F113:M113" si="81">IF(F100="Yes","NA", IF(F100="No",""))</f>
        <v>0</v>
      </c>
      <c r="G113" s="12" t="b">
        <f t="shared" si="81"/>
        <v>0</v>
      </c>
      <c r="H113" s="12" t="b">
        <f t="shared" si="81"/>
        <v>0</v>
      </c>
      <c r="I113" s="12" t="b">
        <f t="shared" si="81"/>
        <v>0</v>
      </c>
      <c r="J113" s="12" t="b">
        <f t="shared" si="81"/>
        <v>0</v>
      </c>
      <c r="K113" s="12" t="b">
        <f t="shared" si="81"/>
        <v>0</v>
      </c>
      <c r="L113" s="12" t="b">
        <f t="shared" si="81"/>
        <v>0</v>
      </c>
      <c r="M113" s="12" t="b">
        <f t="shared" si="81"/>
        <v>0</v>
      </c>
      <c r="N113" s="12" t="b">
        <f t="shared" ref="N113" si="82">IF(N100="Yes","NA", IF(N100="No",""))</f>
        <v>0</v>
      </c>
      <c r="P113" s="92">
        <f t="shared" si="29"/>
        <v>0</v>
      </c>
      <c r="Q113" s="93" t="str">
        <f t="shared" si="30"/>
        <v>%</v>
      </c>
      <c r="R113" s="93">
        <f t="shared" si="31"/>
        <v>0</v>
      </c>
      <c r="S113" s="93" t="str">
        <f t="shared" si="32"/>
        <v>%</v>
      </c>
      <c r="T113" s="93">
        <f t="shared" si="33"/>
        <v>0</v>
      </c>
      <c r="U113" s="94">
        <f t="shared" si="34"/>
        <v>10</v>
      </c>
      <c r="V113" s="93">
        <f t="shared" si="35"/>
        <v>0</v>
      </c>
      <c r="W113" s="95">
        <f t="shared" si="36"/>
        <v>10</v>
      </c>
      <c r="X113" s="93"/>
      <c r="Y113" s="96">
        <f t="shared" si="37"/>
        <v>10</v>
      </c>
      <c r="Z113" s="96">
        <f t="shared" si="38"/>
        <v>0</v>
      </c>
      <c r="AA113" s="96" t="str">
        <f t="shared" si="39"/>
        <v>No data</v>
      </c>
    </row>
    <row r="114" spans="1:27">
      <c r="A114" s="103"/>
      <c r="B114" s="105"/>
      <c r="C114" s="106"/>
      <c r="D114" s="20" t="s">
        <v>139</v>
      </c>
      <c r="E114" s="12" t="b">
        <f>IF(E113="No","NA", IF(E113="NA","NA", IF(E113="Yes","")))</f>
        <v>0</v>
      </c>
      <c r="F114" s="12" t="b">
        <f t="shared" ref="F114" si="83">IF(F113="No","NA", IF(F113="NA","NA", IF(F113="Yes","")))</f>
        <v>0</v>
      </c>
      <c r="G114" s="12" t="b">
        <f t="shared" ref="G114" si="84">IF(G113="No","NA", IF(G113="NA","NA", IF(G113="Yes","")))</f>
        <v>0</v>
      </c>
      <c r="H114" s="12" t="b">
        <f t="shared" ref="H114" si="85">IF(H113="No","NA", IF(H113="NA","NA", IF(H113="Yes","")))</f>
        <v>0</v>
      </c>
      <c r="I114" s="12" t="b">
        <f t="shared" ref="I114" si="86">IF(I113="No","NA", IF(I113="NA","NA", IF(I113="Yes","")))</f>
        <v>0</v>
      </c>
      <c r="J114" s="12" t="b">
        <f t="shared" ref="J114" si="87">IF(J113="No","NA", IF(J113="NA","NA", IF(J113="Yes","")))</f>
        <v>0</v>
      </c>
      <c r="K114" s="12" t="b">
        <f t="shared" ref="K114" si="88">IF(K113="No","NA", IF(K113="NA","NA", IF(K113="Yes","")))</f>
        <v>0</v>
      </c>
      <c r="L114" s="12" t="b">
        <f t="shared" ref="L114" si="89">IF(L113="No","NA", IF(L113="NA","NA", IF(L113="Yes","")))</f>
        <v>0</v>
      </c>
      <c r="M114" s="12" t="b">
        <f t="shared" ref="M114:N114" si="90">IF(M113="No","NA", IF(M113="NA","NA", IF(M113="Yes","")))</f>
        <v>0</v>
      </c>
      <c r="N114" s="12" t="b">
        <f t="shared" si="90"/>
        <v>0</v>
      </c>
      <c r="P114" s="92">
        <f t="shared" si="29"/>
        <v>0</v>
      </c>
      <c r="Q114" s="93" t="str">
        <f t="shared" si="30"/>
        <v>%</v>
      </c>
      <c r="R114" s="93">
        <f t="shared" si="31"/>
        <v>0</v>
      </c>
      <c r="S114" s="93" t="str">
        <f t="shared" si="32"/>
        <v>%</v>
      </c>
      <c r="T114" s="93">
        <f t="shared" si="33"/>
        <v>0</v>
      </c>
      <c r="U114" s="94">
        <f t="shared" si="34"/>
        <v>10</v>
      </c>
      <c r="V114" s="93">
        <f t="shared" si="35"/>
        <v>0</v>
      </c>
      <c r="W114" s="95">
        <f t="shared" si="36"/>
        <v>10</v>
      </c>
      <c r="X114" s="93"/>
      <c r="Y114" s="96">
        <f t="shared" si="37"/>
        <v>10</v>
      </c>
      <c r="Z114" s="96">
        <f t="shared" si="38"/>
        <v>0</v>
      </c>
      <c r="AA114" s="96" t="str">
        <f t="shared" si="39"/>
        <v>No data</v>
      </c>
    </row>
    <row r="115" spans="1:27">
      <c r="A115" s="103"/>
      <c r="B115" s="105"/>
      <c r="C115" s="106" t="s">
        <v>400</v>
      </c>
      <c r="D115" s="20" t="s">
        <v>140</v>
      </c>
      <c r="E115" s="12" t="b">
        <f>IF(E100="Yes","NA", IF(E100="No",""))</f>
        <v>0</v>
      </c>
      <c r="F115" s="12" t="b">
        <f t="shared" ref="F115:M115" si="91">IF(F100="Yes","NA", IF(F100="No",""))</f>
        <v>0</v>
      </c>
      <c r="G115" s="12" t="b">
        <f t="shared" si="91"/>
        <v>0</v>
      </c>
      <c r="H115" s="12" t="b">
        <f t="shared" si="91"/>
        <v>0</v>
      </c>
      <c r="I115" s="12" t="b">
        <f t="shared" si="91"/>
        <v>0</v>
      </c>
      <c r="J115" s="12" t="b">
        <f t="shared" si="91"/>
        <v>0</v>
      </c>
      <c r="K115" s="12" t="b">
        <f t="shared" si="91"/>
        <v>0</v>
      </c>
      <c r="L115" s="12" t="b">
        <f t="shared" si="91"/>
        <v>0</v>
      </c>
      <c r="M115" s="12" t="b">
        <f t="shared" si="91"/>
        <v>0</v>
      </c>
      <c r="N115" s="12" t="b">
        <f t="shared" ref="N115" si="92">IF(N100="Yes","NA", IF(N100="No",""))</f>
        <v>0</v>
      </c>
      <c r="P115" s="92">
        <f t="shared" si="29"/>
        <v>0</v>
      </c>
      <c r="Q115" s="93" t="str">
        <f t="shared" si="30"/>
        <v>%</v>
      </c>
      <c r="R115" s="93">
        <f t="shared" si="31"/>
        <v>0</v>
      </c>
      <c r="S115" s="93" t="str">
        <f t="shared" si="32"/>
        <v>%</v>
      </c>
      <c r="T115" s="93">
        <f t="shared" si="33"/>
        <v>0</v>
      </c>
      <c r="U115" s="94">
        <f t="shared" si="34"/>
        <v>10</v>
      </c>
      <c r="V115" s="93">
        <f t="shared" si="35"/>
        <v>0</v>
      </c>
      <c r="W115" s="95">
        <f t="shared" si="36"/>
        <v>10</v>
      </c>
      <c r="X115" s="93"/>
      <c r="Y115" s="96">
        <f t="shared" si="37"/>
        <v>10</v>
      </c>
      <c r="Z115" s="96">
        <f t="shared" si="38"/>
        <v>0</v>
      </c>
      <c r="AA115" s="96" t="str">
        <f t="shared" si="39"/>
        <v>No data</v>
      </c>
    </row>
    <row r="116" spans="1:27">
      <c r="A116" s="103"/>
      <c r="B116" s="105"/>
      <c r="C116" s="106"/>
      <c r="D116" s="20" t="s">
        <v>139</v>
      </c>
      <c r="E116" s="12" t="b">
        <f>IF(E115="No","NA", IF(E115="NA","NA", IF(E115="Yes","")))</f>
        <v>0</v>
      </c>
      <c r="F116" s="12" t="b">
        <f t="shared" ref="F116" si="93">IF(F115="No","NA", IF(F115="NA","NA", IF(F115="Yes","")))</f>
        <v>0</v>
      </c>
      <c r="G116" s="12" t="b">
        <f t="shared" ref="G116" si="94">IF(G115="No","NA", IF(G115="NA","NA", IF(G115="Yes","")))</f>
        <v>0</v>
      </c>
      <c r="H116" s="12" t="b">
        <f t="shared" ref="H116" si="95">IF(H115="No","NA", IF(H115="NA","NA", IF(H115="Yes","")))</f>
        <v>0</v>
      </c>
      <c r="I116" s="12" t="b">
        <f t="shared" ref="I116" si="96">IF(I115="No","NA", IF(I115="NA","NA", IF(I115="Yes","")))</f>
        <v>0</v>
      </c>
      <c r="J116" s="12" t="b">
        <f t="shared" ref="J116" si="97">IF(J115="No","NA", IF(J115="NA","NA", IF(J115="Yes","")))</f>
        <v>0</v>
      </c>
      <c r="K116" s="12" t="b">
        <f t="shared" ref="K116" si="98">IF(K115="No","NA", IF(K115="NA","NA", IF(K115="Yes","")))</f>
        <v>0</v>
      </c>
      <c r="L116" s="12" t="b">
        <f t="shared" ref="L116" si="99">IF(L115="No","NA", IF(L115="NA","NA", IF(L115="Yes","")))</f>
        <v>0</v>
      </c>
      <c r="M116" s="12" t="b">
        <f t="shared" ref="M116:N116" si="100">IF(M115="No","NA", IF(M115="NA","NA", IF(M115="Yes","")))</f>
        <v>0</v>
      </c>
      <c r="N116" s="12" t="b">
        <f t="shared" si="100"/>
        <v>0</v>
      </c>
      <c r="P116" s="92">
        <f t="shared" si="29"/>
        <v>0</v>
      </c>
      <c r="Q116" s="93" t="str">
        <f t="shared" si="30"/>
        <v>%</v>
      </c>
      <c r="R116" s="93">
        <f t="shared" si="31"/>
        <v>0</v>
      </c>
      <c r="S116" s="93" t="str">
        <f t="shared" si="32"/>
        <v>%</v>
      </c>
      <c r="T116" s="93">
        <f t="shared" si="33"/>
        <v>0</v>
      </c>
      <c r="U116" s="94">
        <f t="shared" si="34"/>
        <v>10</v>
      </c>
      <c r="V116" s="93">
        <f t="shared" si="35"/>
        <v>0</v>
      </c>
      <c r="W116" s="95">
        <f t="shared" si="36"/>
        <v>10</v>
      </c>
      <c r="X116" s="93"/>
      <c r="Y116" s="96">
        <f t="shared" si="37"/>
        <v>10</v>
      </c>
      <c r="Z116" s="96">
        <f t="shared" si="38"/>
        <v>0</v>
      </c>
      <c r="AA116" s="96" t="str">
        <f t="shared" si="39"/>
        <v>No data</v>
      </c>
    </row>
    <row r="117" spans="1:27">
      <c r="A117" s="103"/>
      <c r="B117" s="105"/>
      <c r="C117" s="106" t="s">
        <v>401</v>
      </c>
      <c r="D117" s="20" t="s">
        <v>140</v>
      </c>
      <c r="E117" s="12" t="b">
        <f>IF(E100="Yes","NA", IF(E100="No",""))</f>
        <v>0</v>
      </c>
      <c r="F117" s="12" t="b">
        <f t="shared" ref="F117:M117" si="101">IF(F100="Yes","NA", IF(F100="No",""))</f>
        <v>0</v>
      </c>
      <c r="G117" s="12" t="b">
        <f t="shared" si="101"/>
        <v>0</v>
      </c>
      <c r="H117" s="12" t="b">
        <f t="shared" si="101"/>
        <v>0</v>
      </c>
      <c r="I117" s="12" t="b">
        <f t="shared" si="101"/>
        <v>0</v>
      </c>
      <c r="J117" s="12" t="b">
        <f t="shared" si="101"/>
        <v>0</v>
      </c>
      <c r="K117" s="12" t="b">
        <f t="shared" si="101"/>
        <v>0</v>
      </c>
      <c r="L117" s="12" t="b">
        <f t="shared" si="101"/>
        <v>0</v>
      </c>
      <c r="M117" s="12" t="b">
        <f t="shared" si="101"/>
        <v>0</v>
      </c>
      <c r="N117" s="12" t="b">
        <f t="shared" ref="N117" si="102">IF(N100="Yes","NA", IF(N100="No",""))</f>
        <v>0</v>
      </c>
      <c r="P117" s="92">
        <f t="shared" si="29"/>
        <v>0</v>
      </c>
      <c r="Q117" s="93" t="str">
        <f t="shared" si="30"/>
        <v>%</v>
      </c>
      <c r="R117" s="93">
        <f t="shared" si="31"/>
        <v>0</v>
      </c>
      <c r="S117" s="93" t="str">
        <f t="shared" si="32"/>
        <v>%</v>
      </c>
      <c r="T117" s="93">
        <f t="shared" si="33"/>
        <v>0</v>
      </c>
      <c r="U117" s="94">
        <f t="shared" si="34"/>
        <v>10</v>
      </c>
      <c r="V117" s="93">
        <f t="shared" si="35"/>
        <v>0</v>
      </c>
      <c r="W117" s="95">
        <f t="shared" si="36"/>
        <v>10</v>
      </c>
      <c r="X117" s="93"/>
      <c r="Y117" s="96">
        <f t="shared" si="37"/>
        <v>10</v>
      </c>
      <c r="Z117" s="96">
        <f t="shared" si="38"/>
        <v>0</v>
      </c>
      <c r="AA117" s="96" t="str">
        <f t="shared" si="39"/>
        <v>No data</v>
      </c>
    </row>
    <row r="118" spans="1:27">
      <c r="A118" s="103"/>
      <c r="B118" s="105"/>
      <c r="C118" s="106"/>
      <c r="D118" s="20" t="s">
        <v>139</v>
      </c>
      <c r="E118" s="12" t="b">
        <f>IF(E117="No","NA", IF(E117="NA","NA", IF(E117="Yes","")))</f>
        <v>0</v>
      </c>
      <c r="F118" s="12" t="b">
        <f t="shared" ref="F118" si="103">IF(F117="No","NA", IF(F117="NA","NA", IF(F117="Yes","")))</f>
        <v>0</v>
      </c>
      <c r="G118" s="12" t="b">
        <f t="shared" ref="G118" si="104">IF(G117="No","NA", IF(G117="NA","NA", IF(G117="Yes","")))</f>
        <v>0</v>
      </c>
      <c r="H118" s="12" t="b">
        <f t="shared" ref="H118" si="105">IF(H117="No","NA", IF(H117="NA","NA", IF(H117="Yes","")))</f>
        <v>0</v>
      </c>
      <c r="I118" s="12" t="b">
        <f t="shared" ref="I118" si="106">IF(I117="No","NA", IF(I117="NA","NA", IF(I117="Yes","")))</f>
        <v>0</v>
      </c>
      <c r="J118" s="12" t="b">
        <f t="shared" ref="J118" si="107">IF(J117="No","NA", IF(J117="NA","NA", IF(J117="Yes","")))</f>
        <v>0</v>
      </c>
      <c r="K118" s="12" t="b">
        <f t="shared" ref="K118" si="108">IF(K117="No","NA", IF(K117="NA","NA", IF(K117="Yes","")))</f>
        <v>0</v>
      </c>
      <c r="L118" s="12" t="b">
        <f t="shared" ref="L118" si="109">IF(L117="No","NA", IF(L117="NA","NA", IF(L117="Yes","")))</f>
        <v>0</v>
      </c>
      <c r="M118" s="12" t="b">
        <f t="shared" ref="M118:N118" si="110">IF(M117="No","NA", IF(M117="NA","NA", IF(M117="Yes","")))</f>
        <v>0</v>
      </c>
      <c r="N118" s="12" t="b">
        <f t="shared" si="110"/>
        <v>0</v>
      </c>
      <c r="P118" s="92">
        <f t="shared" si="29"/>
        <v>0</v>
      </c>
      <c r="Q118" s="93" t="str">
        <f t="shared" si="30"/>
        <v>%</v>
      </c>
      <c r="R118" s="93">
        <f t="shared" si="31"/>
        <v>0</v>
      </c>
      <c r="S118" s="93" t="str">
        <f t="shared" si="32"/>
        <v>%</v>
      </c>
      <c r="T118" s="93">
        <f t="shared" si="33"/>
        <v>0</v>
      </c>
      <c r="U118" s="94">
        <f t="shared" si="34"/>
        <v>10</v>
      </c>
      <c r="V118" s="93">
        <f t="shared" si="35"/>
        <v>0</v>
      </c>
      <c r="W118" s="95">
        <f t="shared" si="36"/>
        <v>10</v>
      </c>
      <c r="X118" s="93"/>
      <c r="Y118" s="96">
        <f t="shared" si="37"/>
        <v>10</v>
      </c>
      <c r="Z118" s="96">
        <f t="shared" si="38"/>
        <v>0</v>
      </c>
      <c r="AA118" s="96" t="str">
        <f t="shared" si="39"/>
        <v>No data</v>
      </c>
    </row>
    <row r="119" spans="1:27" ht="75">
      <c r="A119" s="27"/>
      <c r="B119" s="77">
        <v>24</v>
      </c>
      <c r="C119" s="20" t="s">
        <v>141</v>
      </c>
      <c r="D119" s="21"/>
      <c r="E119" s="8"/>
      <c r="F119" s="8"/>
      <c r="G119" s="8"/>
      <c r="H119" s="8"/>
      <c r="I119" s="8"/>
      <c r="J119" s="12"/>
      <c r="K119" s="12"/>
      <c r="L119" s="12"/>
      <c r="M119" s="12"/>
      <c r="N119" s="8"/>
      <c r="P119" s="92">
        <f t="shared" si="29"/>
        <v>0</v>
      </c>
      <c r="Q119" s="93" t="str">
        <f t="shared" si="30"/>
        <v>%</v>
      </c>
      <c r="R119" s="93">
        <f t="shared" si="31"/>
        <v>0</v>
      </c>
      <c r="S119" s="93" t="str">
        <f t="shared" si="32"/>
        <v>%</v>
      </c>
      <c r="T119" s="93">
        <f t="shared" si="33"/>
        <v>0</v>
      </c>
      <c r="U119" s="94">
        <f t="shared" si="34"/>
        <v>10</v>
      </c>
      <c r="V119" s="93">
        <f t="shared" si="35"/>
        <v>0</v>
      </c>
      <c r="W119" s="95">
        <f t="shared" si="36"/>
        <v>10</v>
      </c>
      <c r="X119" s="93"/>
      <c r="Y119" s="96">
        <f t="shared" si="37"/>
        <v>0</v>
      </c>
      <c r="Z119" s="96">
        <f t="shared" si="38"/>
        <v>10</v>
      </c>
      <c r="AA119" s="96" t="str">
        <f t="shared" si="39"/>
        <v>No data</v>
      </c>
    </row>
    <row r="120" spans="1:27" ht="75">
      <c r="A120" s="20"/>
      <c r="B120" s="77" t="s">
        <v>142</v>
      </c>
      <c r="C120" s="20" t="s">
        <v>143</v>
      </c>
      <c r="D120" s="19"/>
      <c r="E120" s="8"/>
      <c r="F120" s="8"/>
      <c r="G120" s="8"/>
      <c r="H120" s="8"/>
      <c r="I120" s="8"/>
      <c r="J120" s="8"/>
      <c r="K120" s="8"/>
      <c r="L120" s="8"/>
      <c r="M120" s="8"/>
      <c r="N120" s="8"/>
      <c r="P120" s="92">
        <f t="shared" si="29"/>
        <v>0</v>
      </c>
      <c r="Q120" s="93" t="str">
        <f t="shared" si="30"/>
        <v>%</v>
      </c>
      <c r="R120" s="93">
        <f t="shared" si="31"/>
        <v>0</v>
      </c>
      <c r="S120" s="93" t="str">
        <f t="shared" si="32"/>
        <v>%</v>
      </c>
      <c r="T120" s="93">
        <f t="shared" si="33"/>
        <v>0</v>
      </c>
      <c r="U120" s="94">
        <f t="shared" si="34"/>
        <v>10</v>
      </c>
      <c r="V120" s="93">
        <f t="shared" si="35"/>
        <v>0</v>
      </c>
      <c r="W120" s="95">
        <f t="shared" si="36"/>
        <v>10</v>
      </c>
      <c r="X120" s="93"/>
      <c r="Y120" s="96">
        <f t="shared" si="37"/>
        <v>0</v>
      </c>
      <c r="Z120" s="96">
        <f t="shared" si="38"/>
        <v>10</v>
      </c>
      <c r="AA120" s="96" t="str">
        <f t="shared" si="39"/>
        <v>No data</v>
      </c>
    </row>
    <row r="121" spans="1:27" ht="60" customHeight="1">
      <c r="A121" s="20"/>
      <c r="B121" s="77" t="s">
        <v>144</v>
      </c>
      <c r="C121" s="20" t="s">
        <v>174</v>
      </c>
      <c r="D121" s="19"/>
      <c r="E121" s="10" t="b">
        <f>IF(E120="Yes","NA", IF(E120="NA","NA", IF(E120="No","")))</f>
        <v>0</v>
      </c>
      <c r="F121" s="10" t="b">
        <f t="shared" ref="F121:N121" si="111">IF(F120="Yes","NA", IF(F120="NA","NA", IF(F120="No","")))</f>
        <v>0</v>
      </c>
      <c r="G121" s="10" t="b">
        <f t="shared" si="111"/>
        <v>0</v>
      </c>
      <c r="H121" s="10" t="b">
        <f t="shared" si="111"/>
        <v>0</v>
      </c>
      <c r="I121" s="10" t="b">
        <f t="shared" si="111"/>
        <v>0</v>
      </c>
      <c r="J121" s="10" t="b">
        <f t="shared" si="111"/>
        <v>0</v>
      </c>
      <c r="K121" s="10" t="b">
        <f t="shared" si="111"/>
        <v>0</v>
      </c>
      <c r="L121" s="10" t="b">
        <f t="shared" si="111"/>
        <v>0</v>
      </c>
      <c r="M121" s="10" t="b">
        <f t="shared" si="111"/>
        <v>0</v>
      </c>
      <c r="N121" s="10" t="b">
        <f t="shared" si="111"/>
        <v>0</v>
      </c>
      <c r="P121" s="92">
        <f t="shared" si="29"/>
        <v>0</v>
      </c>
      <c r="Q121" s="93" t="str">
        <f t="shared" si="30"/>
        <v>%</v>
      </c>
      <c r="R121" s="93">
        <f t="shared" si="31"/>
        <v>0</v>
      </c>
      <c r="S121" s="93" t="str">
        <f t="shared" si="32"/>
        <v>%</v>
      </c>
      <c r="T121" s="93">
        <f t="shared" si="33"/>
        <v>0</v>
      </c>
      <c r="U121" s="94">
        <f t="shared" si="34"/>
        <v>10</v>
      </c>
      <c r="V121" s="93">
        <f t="shared" si="35"/>
        <v>0</v>
      </c>
      <c r="W121" s="95">
        <f t="shared" si="36"/>
        <v>10</v>
      </c>
      <c r="X121" s="93"/>
      <c r="Y121" s="96">
        <f t="shared" si="37"/>
        <v>10</v>
      </c>
      <c r="Z121" s="96">
        <f t="shared" si="38"/>
        <v>0</v>
      </c>
      <c r="AA121" s="96" t="str">
        <f t="shared" si="39"/>
        <v>No data</v>
      </c>
    </row>
    <row r="122" spans="1:27" ht="45" customHeight="1">
      <c r="A122" s="103"/>
      <c r="B122" s="105">
        <v>26</v>
      </c>
      <c r="C122" s="106" t="s">
        <v>350</v>
      </c>
      <c r="D122" s="20" t="s">
        <v>145</v>
      </c>
      <c r="E122" s="8"/>
      <c r="F122" s="8"/>
      <c r="G122" s="8"/>
      <c r="H122" s="8"/>
      <c r="I122" s="8"/>
      <c r="J122" s="8"/>
      <c r="K122" s="8"/>
      <c r="L122" s="8"/>
      <c r="M122" s="8"/>
      <c r="N122" s="8"/>
      <c r="P122" s="92">
        <f>COUNTIF(E122:N122,"Satisfactory/Excellent")</f>
        <v>0</v>
      </c>
      <c r="Q122" s="93" t="str">
        <f t="shared" si="30"/>
        <v>%</v>
      </c>
      <c r="R122" s="93">
        <f>COUNTIF(E122:N122, "Poor")</f>
        <v>0</v>
      </c>
      <c r="S122" s="93" t="str">
        <f t="shared" si="32"/>
        <v>%</v>
      </c>
      <c r="T122" s="93">
        <f t="shared" si="33"/>
        <v>0</v>
      </c>
      <c r="U122" s="94">
        <f t="shared" si="34"/>
        <v>10</v>
      </c>
      <c r="V122" s="93">
        <f t="shared" si="35"/>
        <v>0</v>
      </c>
      <c r="W122" s="95">
        <f t="shared" si="36"/>
        <v>10</v>
      </c>
      <c r="X122" s="93"/>
      <c r="Y122" s="96">
        <f t="shared" si="37"/>
        <v>0</v>
      </c>
      <c r="Z122" s="96">
        <f t="shared" si="38"/>
        <v>10</v>
      </c>
      <c r="AA122" s="96" t="str">
        <f t="shared" si="39"/>
        <v>No data</v>
      </c>
    </row>
    <row r="123" spans="1:27" ht="45" customHeight="1">
      <c r="A123" s="103"/>
      <c r="B123" s="105"/>
      <c r="C123" s="106"/>
      <c r="D123" s="20" t="s">
        <v>146</v>
      </c>
      <c r="E123" s="8"/>
      <c r="F123" s="8"/>
      <c r="G123" s="8"/>
      <c r="H123" s="8"/>
      <c r="I123" s="8"/>
      <c r="J123" s="8"/>
      <c r="K123" s="8"/>
      <c r="L123" s="8"/>
      <c r="M123" s="8"/>
      <c r="N123" s="8"/>
      <c r="P123" s="92">
        <f>COUNTIF(E123:N123,"Satisfactory/Excellent")</f>
        <v>0</v>
      </c>
      <c r="Q123" s="93" t="str">
        <f t="shared" si="30"/>
        <v>%</v>
      </c>
      <c r="R123" s="93">
        <f>COUNTIF(E123:N123, "Poor")</f>
        <v>0</v>
      </c>
      <c r="S123" s="93" t="str">
        <f t="shared" si="32"/>
        <v>%</v>
      </c>
      <c r="T123" s="93">
        <f t="shared" si="33"/>
        <v>0</v>
      </c>
      <c r="U123" s="94">
        <f t="shared" si="34"/>
        <v>10</v>
      </c>
      <c r="V123" s="93">
        <f t="shared" si="35"/>
        <v>0</v>
      </c>
      <c r="W123" s="95">
        <f t="shared" si="36"/>
        <v>10</v>
      </c>
      <c r="X123" s="93"/>
      <c r="Y123" s="96">
        <f t="shared" si="37"/>
        <v>0</v>
      </c>
      <c r="Z123" s="96">
        <f t="shared" si="38"/>
        <v>10</v>
      </c>
      <c r="AA123" s="96" t="str">
        <f t="shared" si="39"/>
        <v>No data</v>
      </c>
    </row>
    <row r="124" spans="1:27" ht="45" customHeight="1">
      <c r="A124" s="103"/>
      <c r="B124" s="105"/>
      <c r="C124" s="106"/>
      <c r="D124" s="20" t="s">
        <v>147</v>
      </c>
      <c r="E124" s="8"/>
      <c r="F124" s="8"/>
      <c r="G124" s="8"/>
      <c r="H124" s="8"/>
      <c r="I124" s="8"/>
      <c r="J124" s="8"/>
      <c r="K124" s="8"/>
      <c r="L124" s="8"/>
      <c r="M124" s="8"/>
      <c r="N124" s="8"/>
      <c r="P124" s="92">
        <f>COUNTIF(E124:N124,"Satisfactory/Excellent")</f>
        <v>0</v>
      </c>
      <c r="Q124" s="93" t="str">
        <f t="shared" si="30"/>
        <v>%</v>
      </c>
      <c r="R124" s="93">
        <f>COUNTIF(E124:N124, "Poor")</f>
        <v>0</v>
      </c>
      <c r="S124" s="93" t="str">
        <f t="shared" si="32"/>
        <v>%</v>
      </c>
      <c r="T124" s="93">
        <f t="shared" si="33"/>
        <v>0</v>
      </c>
      <c r="U124" s="94">
        <f t="shared" si="34"/>
        <v>10</v>
      </c>
      <c r="V124" s="93">
        <f t="shared" si="35"/>
        <v>0</v>
      </c>
      <c r="W124" s="95">
        <f t="shared" si="36"/>
        <v>10</v>
      </c>
      <c r="X124" s="93"/>
      <c r="Y124" s="96">
        <f t="shared" si="37"/>
        <v>0</v>
      </c>
      <c r="Z124" s="96">
        <f t="shared" si="38"/>
        <v>10</v>
      </c>
      <c r="AA124" s="96" t="str">
        <f t="shared" si="39"/>
        <v>No data</v>
      </c>
    </row>
    <row r="125" spans="1:27" ht="45" customHeight="1">
      <c r="A125" s="103"/>
      <c r="B125" s="105"/>
      <c r="C125" s="106"/>
      <c r="D125" s="20" t="s">
        <v>148</v>
      </c>
      <c r="E125" s="8"/>
      <c r="F125" s="8"/>
      <c r="G125" s="8"/>
      <c r="H125" s="8"/>
      <c r="I125" s="8"/>
      <c r="J125" s="8"/>
      <c r="K125" s="8"/>
      <c r="L125" s="8"/>
      <c r="M125" s="8"/>
      <c r="N125" s="8"/>
      <c r="P125" s="92">
        <f>COUNTIF(E125:N125,"Satisfactory/Excellent")</f>
        <v>0</v>
      </c>
      <c r="Q125" s="93" t="str">
        <f t="shared" si="30"/>
        <v>%</v>
      </c>
      <c r="R125" s="93">
        <f>COUNTIF(E125:N125, "Poor")</f>
        <v>0</v>
      </c>
      <c r="S125" s="93" t="str">
        <f t="shared" si="32"/>
        <v>%</v>
      </c>
      <c r="T125" s="93">
        <f t="shared" si="33"/>
        <v>0</v>
      </c>
      <c r="U125" s="94">
        <f t="shared" si="34"/>
        <v>10</v>
      </c>
      <c r="V125" s="93">
        <f t="shared" si="35"/>
        <v>0</v>
      </c>
      <c r="W125" s="95">
        <f t="shared" si="36"/>
        <v>10</v>
      </c>
      <c r="X125" s="93"/>
      <c r="Y125" s="96">
        <f t="shared" si="37"/>
        <v>0</v>
      </c>
      <c r="Z125" s="96">
        <f t="shared" si="38"/>
        <v>10</v>
      </c>
      <c r="AA125" s="96" t="str">
        <f t="shared" si="39"/>
        <v>No data</v>
      </c>
    </row>
    <row r="126" spans="1:27" ht="45" customHeight="1">
      <c r="A126" s="103"/>
      <c r="B126" s="105"/>
      <c r="C126" s="106"/>
      <c r="D126" s="20" t="s">
        <v>149</v>
      </c>
      <c r="E126" s="8"/>
      <c r="F126" s="8"/>
      <c r="G126" s="8"/>
      <c r="H126" s="8"/>
      <c r="I126" s="8"/>
      <c r="J126" s="8"/>
      <c r="K126" s="8"/>
      <c r="L126" s="8"/>
      <c r="M126" s="8"/>
      <c r="N126" s="8"/>
      <c r="P126" s="92">
        <f>COUNTIF(E126:N126,"Satisfactory/Excellent")</f>
        <v>0</v>
      </c>
      <c r="Q126" s="93" t="str">
        <f t="shared" si="30"/>
        <v>%</v>
      </c>
      <c r="R126" s="93">
        <f>COUNTIF(E126:N126, "Poor")</f>
        <v>0</v>
      </c>
      <c r="S126" s="93" t="str">
        <f t="shared" si="32"/>
        <v>%</v>
      </c>
      <c r="T126" s="93">
        <f t="shared" si="33"/>
        <v>0</v>
      </c>
      <c r="U126" s="94">
        <f t="shared" si="34"/>
        <v>10</v>
      </c>
      <c r="V126" s="93">
        <f t="shared" si="35"/>
        <v>0</v>
      </c>
      <c r="W126" s="95">
        <f t="shared" si="36"/>
        <v>10</v>
      </c>
      <c r="X126" s="93"/>
      <c r="Y126" s="96">
        <f t="shared" si="37"/>
        <v>0</v>
      </c>
      <c r="Z126" s="96">
        <f t="shared" si="38"/>
        <v>10</v>
      </c>
      <c r="AA126" s="96" t="str">
        <f t="shared" si="39"/>
        <v>No data</v>
      </c>
    </row>
    <row r="127" spans="1:27">
      <c r="A127" s="107" t="s">
        <v>152</v>
      </c>
      <c r="B127" s="107"/>
      <c r="C127" s="107"/>
      <c r="D127" s="107"/>
      <c r="E127" s="107"/>
      <c r="F127" s="107"/>
      <c r="G127" s="107"/>
      <c r="H127" s="107"/>
      <c r="I127" s="107"/>
      <c r="J127" s="107"/>
      <c r="K127" s="107"/>
      <c r="L127" s="107"/>
      <c r="M127" s="107"/>
      <c r="N127" s="107"/>
    </row>
    <row r="128" spans="1:27" ht="60">
      <c r="A128" s="20"/>
      <c r="B128" s="77">
        <v>27</v>
      </c>
      <c r="C128" s="20" t="s">
        <v>153</v>
      </c>
      <c r="D128" s="19"/>
      <c r="E128" s="76"/>
      <c r="F128" s="76"/>
      <c r="G128" s="76"/>
      <c r="H128" s="76"/>
      <c r="I128" s="76"/>
      <c r="J128" s="76"/>
      <c r="K128" s="49"/>
      <c r="L128" s="49"/>
      <c r="M128" s="49"/>
      <c r="N128" s="76"/>
      <c r="P128" s="92">
        <f>COUNTIF(E128:N128,"Yes")</f>
        <v>0</v>
      </c>
      <c r="Q128" s="93" t="str">
        <f>IF(ISERROR(P128/T128),"%",P128/T128*100)</f>
        <v>%</v>
      </c>
      <c r="R128" s="93">
        <f>COUNTIF(E128:N128, "no")</f>
        <v>0</v>
      </c>
      <c r="S128" s="93" t="str">
        <f>IF(ISERROR(R128/T128),"%",R128/T128*100)</f>
        <v>%</v>
      </c>
      <c r="T128" s="93">
        <f>SUM(P128+R128)</f>
        <v>0</v>
      </c>
      <c r="U128" s="94">
        <f>Y128+Z128</f>
        <v>10</v>
      </c>
      <c r="V128" s="93">
        <f>COUNTIF(E128:N128,"NA")</f>
        <v>0</v>
      </c>
      <c r="W128" s="95">
        <f>P128+R128+U128+V128</f>
        <v>10</v>
      </c>
      <c r="X128" s="93"/>
      <c r="Y128" s="96">
        <f>COUNTIF(E128:N128,"FALSE")</f>
        <v>0</v>
      </c>
      <c r="Z128" s="96">
        <f>COUNTIF(E128:N128,"")</f>
        <v>10</v>
      </c>
      <c r="AA128" s="96" t="str">
        <f>IF(U128=W128,"No data", IF(V128=W128,"NA", IF(U128+V128=W128,"NA", Q128)))</f>
        <v>No data</v>
      </c>
    </row>
    <row r="129" spans="1:27">
      <c r="A129" s="112" t="s">
        <v>154</v>
      </c>
      <c r="B129" s="112"/>
      <c r="C129" s="112"/>
      <c r="D129" s="112"/>
      <c r="E129" s="112"/>
      <c r="F129" s="112"/>
      <c r="G129" s="112"/>
      <c r="H129" s="112"/>
      <c r="I129" s="112"/>
      <c r="J129" s="112"/>
      <c r="K129" s="112"/>
      <c r="L129" s="112"/>
      <c r="M129" s="112"/>
      <c r="N129" s="112"/>
    </row>
    <row r="130" spans="1:27" ht="30">
      <c r="A130" s="19"/>
      <c r="B130" s="77">
        <v>28</v>
      </c>
      <c r="C130" s="20" t="s">
        <v>155</v>
      </c>
      <c r="D130" s="19"/>
      <c r="E130" s="8" t="b">
        <f t="shared" ref="E130:M130" si="112">IF(E128="No","NA", IF(E128="Yes", ""))</f>
        <v>0</v>
      </c>
      <c r="F130" s="8" t="b">
        <f t="shared" si="112"/>
        <v>0</v>
      </c>
      <c r="G130" s="8" t="b">
        <f t="shared" si="112"/>
        <v>0</v>
      </c>
      <c r="H130" s="8" t="b">
        <f>IF(H128="No","NA", IF(H128="Yes", ""))</f>
        <v>0</v>
      </c>
      <c r="I130" s="8" t="b">
        <f t="shared" si="112"/>
        <v>0</v>
      </c>
      <c r="J130" s="8" t="b">
        <f t="shared" si="112"/>
        <v>0</v>
      </c>
      <c r="K130" s="8" t="b">
        <f t="shared" si="112"/>
        <v>0</v>
      </c>
      <c r="L130" s="8" t="b">
        <f t="shared" si="112"/>
        <v>0</v>
      </c>
      <c r="M130" s="8" t="b">
        <f t="shared" si="112"/>
        <v>0</v>
      </c>
      <c r="N130" s="8" t="b">
        <f t="shared" ref="N130" si="113">IF(N128="No","NA", IF(N128="Yes", ""))</f>
        <v>0</v>
      </c>
      <c r="P130" s="92">
        <f>COUNTIF(E130:N130,"Yes")</f>
        <v>0</v>
      </c>
      <c r="Q130" s="93" t="str">
        <f>IF(ISERROR(P130/T130),"%",P130/T130*100)</f>
        <v>%</v>
      </c>
      <c r="R130" s="93">
        <f>COUNTIF(E130:N130, "no")</f>
        <v>0</v>
      </c>
      <c r="S130" s="93" t="str">
        <f>IF(ISERROR(R130/T130),"%",R130/T130*100)</f>
        <v>%</v>
      </c>
      <c r="T130" s="93">
        <f>SUM(P130+R130)</f>
        <v>0</v>
      </c>
      <c r="U130" s="94">
        <f>Y130+Z130</f>
        <v>10</v>
      </c>
      <c r="V130" s="93">
        <f>COUNTIF(E130:N130,"NA")</f>
        <v>0</v>
      </c>
      <c r="W130" s="95">
        <f>P130+R130+U130+V130</f>
        <v>10</v>
      </c>
      <c r="X130" s="93"/>
      <c r="Y130" s="96">
        <f>COUNTIF(E130:N130,"FALSE")</f>
        <v>10</v>
      </c>
      <c r="Z130" s="96">
        <f>COUNTIF(E130:N130,"")</f>
        <v>0</v>
      </c>
      <c r="AA130" s="96" t="str">
        <f>IF(U130=W130,"No data", IF(V130=W130,"NA", IF(U130+V130=W130,"NA", Q130)))</f>
        <v>No data</v>
      </c>
    </row>
    <row r="131" spans="1:27" ht="60" customHeight="1">
      <c r="A131" s="20"/>
      <c r="B131" s="77">
        <v>29</v>
      </c>
      <c r="C131" s="20" t="s">
        <v>156</v>
      </c>
      <c r="D131" s="19"/>
      <c r="E131" s="8" t="b">
        <f t="shared" ref="E131:G131" si="114">IF(E128="No","NA", IF(E128="Yes", ""))</f>
        <v>0</v>
      </c>
      <c r="F131" s="8" t="b">
        <f t="shared" si="114"/>
        <v>0</v>
      </c>
      <c r="G131" s="8" t="b">
        <f t="shared" si="114"/>
        <v>0</v>
      </c>
      <c r="H131" s="8" t="b">
        <f t="shared" ref="H131:M131" si="115">IF(H128="No","NA", IF(H128="Yes", ""))</f>
        <v>0</v>
      </c>
      <c r="I131" s="8" t="b">
        <f t="shared" si="115"/>
        <v>0</v>
      </c>
      <c r="J131" s="8" t="b">
        <f t="shared" si="115"/>
        <v>0</v>
      </c>
      <c r="K131" s="8" t="b">
        <f t="shared" si="115"/>
        <v>0</v>
      </c>
      <c r="L131" s="8" t="b">
        <f t="shared" si="115"/>
        <v>0</v>
      </c>
      <c r="M131" s="8" t="b">
        <f t="shared" si="115"/>
        <v>0</v>
      </c>
      <c r="N131" s="8" t="b">
        <f t="shared" ref="N131" si="116">IF(N128="No","NA", IF(N128="Yes", ""))</f>
        <v>0</v>
      </c>
      <c r="P131" s="92">
        <f>COUNTIF(E131:N131,"Yes")</f>
        <v>0</v>
      </c>
      <c r="Q131" s="93" t="str">
        <f>IF(ISERROR(P131/T131),"%",P131/T131*100)</f>
        <v>%</v>
      </c>
      <c r="R131" s="93">
        <f>COUNTIF(E131:N131, "no")</f>
        <v>0</v>
      </c>
      <c r="S131" s="93" t="str">
        <f>IF(ISERROR(R131/T131),"%",R131/T131*100)</f>
        <v>%</v>
      </c>
      <c r="T131" s="93">
        <f>SUM(P131+R131)</f>
        <v>0</v>
      </c>
      <c r="U131" s="94">
        <f>Y131+Z131</f>
        <v>10</v>
      </c>
      <c r="V131" s="93">
        <f>COUNTIF(E131:N131,"NA")</f>
        <v>0</v>
      </c>
      <c r="W131" s="95">
        <f>P131+R131+U131+V131</f>
        <v>10</v>
      </c>
      <c r="X131" s="93"/>
      <c r="Y131" s="96">
        <f>COUNTIF(E131:N131,"FALSE")</f>
        <v>10</v>
      </c>
      <c r="Z131" s="96">
        <f>COUNTIF(E131:N131,"")</f>
        <v>0</v>
      </c>
      <c r="AA131" s="96" t="str">
        <f>IF(U131=W131,"No data", IF(V131=W131,"NA", IF(U131+V131=W131,"NA", Q131)))</f>
        <v>No data</v>
      </c>
    </row>
    <row r="132" spans="1:27" ht="60.75" customHeight="1">
      <c r="A132" s="20"/>
      <c r="B132" s="77" t="s">
        <v>157</v>
      </c>
      <c r="C132" s="20" t="s">
        <v>158</v>
      </c>
      <c r="D132" s="19"/>
      <c r="E132" s="8" t="b">
        <f t="shared" ref="E132:G132" si="117">IF(E128="No","NA", IF(E128="Yes", ""))</f>
        <v>0</v>
      </c>
      <c r="F132" s="8" t="b">
        <f t="shared" si="117"/>
        <v>0</v>
      </c>
      <c r="G132" s="8" t="b">
        <f t="shared" si="117"/>
        <v>0</v>
      </c>
      <c r="H132" s="8" t="b">
        <f t="shared" ref="H132:M132" si="118">IF(H128="No","NA", IF(H128="Yes", ""))</f>
        <v>0</v>
      </c>
      <c r="I132" s="8" t="b">
        <f t="shared" si="118"/>
        <v>0</v>
      </c>
      <c r="J132" s="8" t="b">
        <f t="shared" si="118"/>
        <v>0</v>
      </c>
      <c r="K132" s="8" t="b">
        <f t="shared" si="118"/>
        <v>0</v>
      </c>
      <c r="L132" s="8" t="b">
        <f t="shared" si="118"/>
        <v>0</v>
      </c>
      <c r="M132" s="8" t="b">
        <f t="shared" si="118"/>
        <v>0</v>
      </c>
      <c r="N132" s="8" t="b">
        <f t="shared" ref="N132" si="119">IF(N128="No","NA", IF(N128="Yes", ""))</f>
        <v>0</v>
      </c>
      <c r="P132" s="92">
        <f>COUNTIF(E132:N132,"Yes")</f>
        <v>0</v>
      </c>
      <c r="Q132" s="93" t="str">
        <f>IF(ISERROR(P132/T132),"%",P132/T132*100)</f>
        <v>%</v>
      </c>
      <c r="R132" s="93">
        <f>COUNTIF(E132:N132, "no")</f>
        <v>0</v>
      </c>
      <c r="S132" s="93" t="str">
        <f>IF(ISERROR(R132/T132),"%",R132/T132*100)</f>
        <v>%</v>
      </c>
      <c r="T132" s="93">
        <f>SUM(P132+R132)</f>
        <v>0</v>
      </c>
      <c r="U132" s="94">
        <f>Y132+Z132</f>
        <v>10</v>
      </c>
      <c r="V132" s="93">
        <f>COUNTIF(E132:N132,"NA")</f>
        <v>0</v>
      </c>
      <c r="W132" s="95">
        <f>P132+R132+U132+V132</f>
        <v>10</v>
      </c>
      <c r="X132" s="93"/>
      <c r="Y132" s="96">
        <f>COUNTIF(E132:N132,"FALSE")</f>
        <v>10</v>
      </c>
      <c r="Z132" s="96">
        <f>COUNTIF(E132:N132,"")</f>
        <v>0</v>
      </c>
      <c r="AA132" s="96" t="str">
        <f>IF(U132=W132,"No data", IF(V132=W132,"NA", IF(U132+V132=W132,"NA", Q132)))</f>
        <v>No data</v>
      </c>
    </row>
    <row r="133" spans="1:27" ht="45" customHeight="1">
      <c r="A133" s="19"/>
      <c r="B133" s="77" t="s">
        <v>159</v>
      </c>
      <c r="C133" s="20" t="s">
        <v>173</v>
      </c>
      <c r="D133" s="19"/>
      <c r="E133" s="8" t="b">
        <f>IF(E132="No","NA", IF(E132="Yes", "", IF(E128="No","NA")))</f>
        <v>0</v>
      </c>
      <c r="F133" s="8" t="b">
        <f t="shared" ref="F133:N133" si="120">IF(F132="No","NA", IF(F132="Yes", "", IF(F128="No","NA")))</f>
        <v>0</v>
      </c>
      <c r="G133" s="8" t="b">
        <f t="shared" si="120"/>
        <v>0</v>
      </c>
      <c r="H133" s="8" t="b">
        <f t="shared" si="120"/>
        <v>0</v>
      </c>
      <c r="I133" s="8" t="b">
        <f t="shared" si="120"/>
        <v>0</v>
      </c>
      <c r="J133" s="8" t="b">
        <f t="shared" si="120"/>
        <v>0</v>
      </c>
      <c r="K133" s="8" t="b">
        <f t="shared" si="120"/>
        <v>0</v>
      </c>
      <c r="L133" s="8" t="b">
        <f t="shared" si="120"/>
        <v>0</v>
      </c>
      <c r="M133" s="8" t="b">
        <f t="shared" si="120"/>
        <v>0</v>
      </c>
      <c r="N133" s="8" t="b">
        <f t="shared" si="120"/>
        <v>0</v>
      </c>
    </row>
    <row r="134" spans="1:27" ht="60" customHeight="1">
      <c r="A134" s="27"/>
      <c r="B134" s="77" t="s">
        <v>160</v>
      </c>
      <c r="C134" s="20" t="s">
        <v>161</v>
      </c>
      <c r="D134" s="19"/>
      <c r="E134" s="8" t="b">
        <f t="shared" ref="E134:N134" si="121">IF(E128="No","NA", IF(E128="Yes", ""))</f>
        <v>0</v>
      </c>
      <c r="F134" s="8" t="b">
        <f t="shared" si="121"/>
        <v>0</v>
      </c>
      <c r="G134" s="8" t="b">
        <f t="shared" si="121"/>
        <v>0</v>
      </c>
      <c r="H134" s="8" t="b">
        <f t="shared" si="121"/>
        <v>0</v>
      </c>
      <c r="I134" s="8" t="b">
        <f t="shared" si="121"/>
        <v>0</v>
      </c>
      <c r="J134" s="8" t="b">
        <f t="shared" si="121"/>
        <v>0</v>
      </c>
      <c r="K134" s="8" t="b">
        <f t="shared" si="121"/>
        <v>0</v>
      </c>
      <c r="L134" s="8" t="b">
        <f t="shared" si="121"/>
        <v>0</v>
      </c>
      <c r="M134" s="8" t="b">
        <f t="shared" si="121"/>
        <v>0</v>
      </c>
      <c r="N134" s="8" t="b">
        <f t="shared" si="121"/>
        <v>0</v>
      </c>
      <c r="P134" s="92">
        <f>COUNTIF(E134:N134,"Yes")</f>
        <v>0</v>
      </c>
      <c r="Q134" s="93" t="str">
        <f>IF(ISERROR(P134/T134),"%",P134/T134*100)</f>
        <v>%</v>
      </c>
      <c r="R134" s="93">
        <f>COUNTIF(E134:N134, "no")</f>
        <v>0</v>
      </c>
      <c r="S134" s="93" t="str">
        <f>IF(ISERROR(R134/T134),"%",R134/T134*100)</f>
        <v>%</v>
      </c>
      <c r="T134" s="93">
        <f>SUM(P134+R134)</f>
        <v>0</v>
      </c>
      <c r="U134" s="94">
        <f>Y134+Z134</f>
        <v>10</v>
      </c>
      <c r="V134" s="93">
        <f>COUNTIF(E134:N134,"NA")</f>
        <v>0</v>
      </c>
      <c r="W134" s="95">
        <f>P134+R134+U134+V134</f>
        <v>10</v>
      </c>
      <c r="X134" s="93"/>
      <c r="Y134" s="96">
        <f>COUNTIF(E134:N134,"FALSE")</f>
        <v>10</v>
      </c>
      <c r="Z134" s="96">
        <f>COUNTIF(E134:N134,"")</f>
        <v>0</v>
      </c>
      <c r="AA134" s="96" t="str">
        <f>IF(U134=W134,"No data", IF(V134=W134,"NA", IF(U134+V134=W134,"NA", Q134)))</f>
        <v>No data</v>
      </c>
    </row>
    <row r="135" spans="1:27" ht="45" customHeight="1">
      <c r="A135" s="19"/>
      <c r="B135" s="77" t="s">
        <v>162</v>
      </c>
      <c r="C135" s="20" t="s">
        <v>173</v>
      </c>
      <c r="D135" s="19"/>
      <c r="E135" s="8" t="b">
        <f>IF(E134="No","NA", IF(E134="Yes", "", IF(E128="No","NA")))</f>
        <v>0</v>
      </c>
      <c r="F135" s="8" t="b">
        <f t="shared" ref="F135:G135" si="122">IF(F128="No","NA", IF(F128="Yes", ""))</f>
        <v>0</v>
      </c>
      <c r="G135" s="8" t="b">
        <f t="shared" si="122"/>
        <v>0</v>
      </c>
      <c r="H135" s="8" t="b">
        <f t="shared" ref="H135:N135" si="123">IF(H128="No","NA", IF(H128="Yes", ""))</f>
        <v>0</v>
      </c>
      <c r="I135" s="8" t="b">
        <f t="shared" si="123"/>
        <v>0</v>
      </c>
      <c r="J135" s="8" t="b">
        <f t="shared" si="123"/>
        <v>0</v>
      </c>
      <c r="K135" s="8" t="b">
        <f t="shared" si="123"/>
        <v>0</v>
      </c>
      <c r="L135" s="8" t="b">
        <f t="shared" si="123"/>
        <v>0</v>
      </c>
      <c r="M135" s="8" t="b">
        <f t="shared" si="123"/>
        <v>0</v>
      </c>
      <c r="N135" s="8" t="b">
        <f t="shared" si="123"/>
        <v>0</v>
      </c>
    </row>
    <row r="136" spans="1:27" ht="60">
      <c r="A136" s="111"/>
      <c r="B136" s="105">
        <v>32</v>
      </c>
      <c r="C136" s="106" t="s">
        <v>163</v>
      </c>
      <c r="D136" s="20" t="s">
        <v>403</v>
      </c>
      <c r="E136" s="8" t="b">
        <f t="shared" ref="E136:G136" si="124">IF(E128="No","NA", IF(E128="Yes", ""))</f>
        <v>0</v>
      </c>
      <c r="F136" s="8" t="b">
        <f t="shared" si="124"/>
        <v>0</v>
      </c>
      <c r="G136" s="8" t="b">
        <f t="shared" si="124"/>
        <v>0</v>
      </c>
      <c r="H136" s="8" t="b">
        <f t="shared" ref="H136:M136" si="125">IF(H128="No","NA", IF(H128="Yes", ""))</f>
        <v>0</v>
      </c>
      <c r="I136" s="8" t="b">
        <f t="shared" si="125"/>
        <v>0</v>
      </c>
      <c r="J136" s="8" t="b">
        <f t="shared" si="125"/>
        <v>0</v>
      </c>
      <c r="K136" s="8" t="b">
        <f t="shared" si="125"/>
        <v>0</v>
      </c>
      <c r="L136" s="8" t="b">
        <f t="shared" si="125"/>
        <v>0</v>
      </c>
      <c r="M136" s="8" t="b">
        <f t="shared" si="125"/>
        <v>0</v>
      </c>
      <c r="N136" s="8" t="b">
        <f t="shared" ref="N136" si="126">IF(N128="No","NA", IF(N128="Yes", ""))</f>
        <v>0</v>
      </c>
      <c r="P136" s="92">
        <f>COUNTIF(E136:N136,"Yes")</f>
        <v>0</v>
      </c>
      <c r="Q136" s="93" t="str">
        <f>IF(ISERROR(P136/T136),"%",P136/T136*100)</f>
        <v>%</v>
      </c>
      <c r="R136" s="93">
        <f>COUNTIF(E136:N136, "no")</f>
        <v>0</v>
      </c>
      <c r="S136" s="93" t="str">
        <f>IF(ISERROR(R136/T136),"%",R136/T136*100)</f>
        <v>%</v>
      </c>
      <c r="T136" s="93">
        <f>SUM(P136+R136)</f>
        <v>0</v>
      </c>
      <c r="U136" s="94">
        <f>Y136+Z136</f>
        <v>10</v>
      </c>
      <c r="V136" s="93">
        <f>COUNTIF(E136:N136,"NA")</f>
        <v>0</v>
      </c>
      <c r="W136" s="95">
        <f>P136+R136+U136+V136</f>
        <v>10</v>
      </c>
      <c r="X136" s="93"/>
      <c r="Y136" s="96">
        <f>COUNTIF(E136:N136,"FALSE")</f>
        <v>10</v>
      </c>
      <c r="Z136" s="96">
        <f>COUNTIF(E136:N136,"")</f>
        <v>0</v>
      </c>
      <c r="AA136" s="96" t="str">
        <f>IF(U136=W136,"No data", IF(V136=W136,"NA", IF(U136+V136=W136,"NA", Q136)))</f>
        <v>No data</v>
      </c>
    </row>
    <row r="137" spans="1:27" ht="60">
      <c r="A137" s="111"/>
      <c r="B137" s="105"/>
      <c r="C137" s="106"/>
      <c r="D137" s="20" t="s">
        <v>404</v>
      </c>
      <c r="E137" s="8" t="b">
        <f t="shared" ref="E137:G137" si="127">IF(E128="No","NA", IF(E128="Yes", ""))</f>
        <v>0</v>
      </c>
      <c r="F137" s="8" t="b">
        <f t="shared" si="127"/>
        <v>0</v>
      </c>
      <c r="G137" s="8" t="b">
        <f t="shared" si="127"/>
        <v>0</v>
      </c>
      <c r="H137" s="8" t="b">
        <f t="shared" ref="H137:M137" si="128">IF(H128="No","NA", IF(H128="Yes", ""))</f>
        <v>0</v>
      </c>
      <c r="I137" s="8" t="b">
        <f t="shared" si="128"/>
        <v>0</v>
      </c>
      <c r="J137" s="8" t="b">
        <f t="shared" si="128"/>
        <v>0</v>
      </c>
      <c r="K137" s="8" t="b">
        <f t="shared" si="128"/>
        <v>0</v>
      </c>
      <c r="L137" s="8" t="b">
        <f t="shared" si="128"/>
        <v>0</v>
      </c>
      <c r="M137" s="8" t="b">
        <f t="shared" si="128"/>
        <v>0</v>
      </c>
      <c r="N137" s="8" t="b">
        <f t="shared" ref="N137" si="129">IF(N128="No","NA", IF(N128="Yes", ""))</f>
        <v>0</v>
      </c>
      <c r="P137" s="92">
        <f>COUNTIF(E137:N137,"Yes")</f>
        <v>0</v>
      </c>
      <c r="Q137" s="93" t="str">
        <f>IF(ISERROR(P137/T137),"%",P137/T137*100)</f>
        <v>%</v>
      </c>
      <c r="R137" s="93">
        <f>COUNTIF(E137:N137, "no")</f>
        <v>0</v>
      </c>
      <c r="S137" s="93" t="str">
        <f>IF(ISERROR(R137/T137),"%",R137/T137*100)</f>
        <v>%</v>
      </c>
      <c r="T137" s="93">
        <f>SUM(P137+R137)</f>
        <v>0</v>
      </c>
      <c r="U137" s="94">
        <f>Y137+Z137</f>
        <v>10</v>
      </c>
      <c r="V137" s="93">
        <f>COUNTIF(E137:N137,"NA")</f>
        <v>0</v>
      </c>
      <c r="W137" s="95">
        <f>P137+R137+U137+V137</f>
        <v>10</v>
      </c>
      <c r="X137" s="93"/>
      <c r="Y137" s="96">
        <f>COUNTIF(E137:N137,"FALSE")</f>
        <v>10</v>
      </c>
      <c r="Z137" s="96">
        <f>COUNTIF(E137:N137,"")</f>
        <v>0</v>
      </c>
      <c r="AA137" s="96" t="str">
        <f>IF(U137=W137,"No data", IF(V137=W137,"NA", IF(U137+V137=W137,"NA", Q137)))</f>
        <v>No data</v>
      </c>
    </row>
    <row r="138" spans="1:27" ht="75">
      <c r="A138" s="111"/>
      <c r="B138" s="105"/>
      <c r="C138" s="106"/>
      <c r="D138" s="20" t="s">
        <v>405</v>
      </c>
      <c r="E138" s="8" t="b">
        <f t="shared" ref="E138:G138" si="130">IF(E128="No","NA", IF(E128="Yes", ""))</f>
        <v>0</v>
      </c>
      <c r="F138" s="8" t="b">
        <f t="shared" si="130"/>
        <v>0</v>
      </c>
      <c r="G138" s="8" t="b">
        <f t="shared" si="130"/>
        <v>0</v>
      </c>
      <c r="H138" s="8" t="b">
        <f t="shared" ref="H138:M138" si="131">IF(H128="No","NA", IF(H128="Yes", ""))</f>
        <v>0</v>
      </c>
      <c r="I138" s="8" t="b">
        <f t="shared" si="131"/>
        <v>0</v>
      </c>
      <c r="J138" s="8" t="b">
        <f t="shared" si="131"/>
        <v>0</v>
      </c>
      <c r="K138" s="8" t="b">
        <f t="shared" si="131"/>
        <v>0</v>
      </c>
      <c r="L138" s="8" t="b">
        <f t="shared" si="131"/>
        <v>0</v>
      </c>
      <c r="M138" s="8" t="b">
        <f t="shared" si="131"/>
        <v>0</v>
      </c>
      <c r="N138" s="8" t="b">
        <f t="shared" ref="N138" si="132">IF(N128="No","NA", IF(N128="Yes", ""))</f>
        <v>0</v>
      </c>
      <c r="P138" s="92">
        <f>COUNTIF(E138:N138,"Yes")</f>
        <v>0</v>
      </c>
      <c r="Q138" s="93" t="str">
        <f>IF(ISERROR(P138/T138),"%",P138/T138*100)</f>
        <v>%</v>
      </c>
      <c r="R138" s="93">
        <f>COUNTIF(E138:N138, "no")</f>
        <v>0</v>
      </c>
      <c r="S138" s="93" t="str">
        <f>IF(ISERROR(R138/T138),"%",R138/T138*100)</f>
        <v>%</v>
      </c>
      <c r="T138" s="93">
        <f>SUM(P138+R138)</f>
        <v>0</v>
      </c>
      <c r="U138" s="94">
        <f>Y138+Z138</f>
        <v>10</v>
      </c>
      <c r="V138" s="93">
        <f>COUNTIF(E138:N138,"NA")</f>
        <v>0</v>
      </c>
      <c r="W138" s="95">
        <f>P138+R138+U138+V138</f>
        <v>10</v>
      </c>
      <c r="X138" s="93"/>
      <c r="Y138" s="96">
        <f>COUNTIF(E138:N138,"FALSE")</f>
        <v>10</v>
      </c>
      <c r="Z138" s="96">
        <f>COUNTIF(E138:N138,"")</f>
        <v>0</v>
      </c>
      <c r="AA138" s="96" t="str">
        <f>IF(U138=W138,"No data", IF(V138=W138,"NA", IF(U138+V138=W138,"NA", Q138)))</f>
        <v>No data</v>
      </c>
    </row>
    <row r="139" spans="1:27" ht="105">
      <c r="A139" s="20"/>
      <c r="B139" s="77">
        <v>33</v>
      </c>
      <c r="C139" s="20" t="s">
        <v>166</v>
      </c>
      <c r="D139" s="19"/>
      <c r="E139" s="8"/>
      <c r="F139" s="8"/>
      <c r="G139" s="8"/>
      <c r="H139" s="8"/>
      <c r="I139" s="8"/>
      <c r="J139" s="8"/>
      <c r="K139" s="8"/>
      <c r="L139" s="8"/>
      <c r="M139" s="8"/>
      <c r="N139" s="8"/>
      <c r="P139" s="92">
        <f>COUNTIF(E139:N139,"Yes")</f>
        <v>0</v>
      </c>
      <c r="Q139" s="93" t="str">
        <f>IF(ISERROR(P139/T139),"%",P139/T139*100)</f>
        <v>%</v>
      </c>
      <c r="R139" s="93">
        <f>COUNTIF(E139:N139, "no")</f>
        <v>0</v>
      </c>
      <c r="S139" s="93" t="str">
        <f>IF(ISERROR(R139/T139),"%",R139/T139*100)</f>
        <v>%</v>
      </c>
      <c r="T139" s="93">
        <f>SUM(P139+R139)</f>
        <v>0</v>
      </c>
      <c r="U139" s="94">
        <f>Y139+Z139</f>
        <v>10</v>
      </c>
      <c r="V139" s="93">
        <f>COUNTIF(E139:N139,"NA")</f>
        <v>0</v>
      </c>
      <c r="W139" s="95">
        <f>P139+R139+U139+V139</f>
        <v>10</v>
      </c>
      <c r="X139" s="93"/>
      <c r="Y139" s="96">
        <f>COUNTIF(E139:N139,"FALSE")</f>
        <v>0</v>
      </c>
      <c r="Z139" s="96">
        <f>COUNTIF(E139:N139,"")</f>
        <v>10</v>
      </c>
      <c r="AA139" s="96" t="str">
        <f>IF(U139=W139,"No data", IF(V139=W139,"NA", IF(U139+V139=W139,"NA", S139)))</f>
        <v>No data</v>
      </c>
    </row>
    <row r="140" spans="1:27">
      <c r="A140" s="112"/>
      <c r="B140" s="112"/>
      <c r="C140" s="112"/>
      <c r="D140" s="112"/>
      <c r="E140" s="112"/>
      <c r="F140" s="112"/>
      <c r="G140" s="112"/>
      <c r="H140" s="112"/>
      <c r="I140" s="112"/>
      <c r="J140" s="112"/>
      <c r="K140" s="112"/>
      <c r="L140" s="112"/>
      <c r="M140" s="112"/>
      <c r="N140" s="112"/>
    </row>
    <row r="141" spans="1:27" ht="75">
      <c r="A141" s="19"/>
      <c r="B141" s="77" t="s">
        <v>169</v>
      </c>
      <c r="C141" s="20" t="s">
        <v>170</v>
      </c>
      <c r="D141" s="19"/>
      <c r="E141" s="76"/>
      <c r="F141" s="76"/>
      <c r="G141" s="76"/>
      <c r="H141" s="76"/>
      <c r="I141" s="76"/>
      <c r="J141" s="76"/>
      <c r="K141" s="76"/>
      <c r="L141" s="76"/>
      <c r="M141" s="76"/>
      <c r="N141" s="76"/>
      <c r="P141" s="92">
        <f>COUNTIF(E141:N141,"Yes")</f>
        <v>0</v>
      </c>
      <c r="Q141" s="93" t="str">
        <f>IF(ISERROR(P141/T141),"%",P141/T141*100)</f>
        <v>%</v>
      </c>
      <c r="R141" s="93">
        <f>COUNTIF(E141:N141, "no")</f>
        <v>0</v>
      </c>
      <c r="S141" s="93" t="str">
        <f>IF(ISERROR(R141/T141),"%",R141/T141*100)</f>
        <v>%</v>
      </c>
      <c r="T141" s="93">
        <f>SUM(P141+R141)</f>
        <v>0</v>
      </c>
      <c r="U141" s="94">
        <f>Y141+Z141</f>
        <v>10</v>
      </c>
      <c r="V141" s="93">
        <f>COUNTIF(E141:N141,"NA")</f>
        <v>0</v>
      </c>
      <c r="W141" s="95">
        <f>P141+R141+U141+V141</f>
        <v>10</v>
      </c>
      <c r="X141" s="93"/>
      <c r="Y141" s="96">
        <f>COUNTIF(E141:N141,"FALSE")</f>
        <v>0</v>
      </c>
      <c r="Z141" s="96">
        <f>COUNTIF(E141:N141,"")</f>
        <v>10</v>
      </c>
      <c r="AA141" s="96" t="str">
        <f>IF(U141=W141,"No data", IF(V141=W141,"NA", IF(U141+V141=W141,"NA", Q141)))</f>
        <v>No data</v>
      </c>
    </row>
    <row r="142" spans="1:27">
      <c r="A142" s="104"/>
      <c r="B142" s="105" t="s">
        <v>171</v>
      </c>
      <c r="C142" s="106" t="s">
        <v>172</v>
      </c>
      <c r="D142" s="20" t="s">
        <v>175</v>
      </c>
      <c r="E142" s="76" t="b">
        <f>IF(E141="No","NA", IF(E141="Yes",""))</f>
        <v>0</v>
      </c>
      <c r="F142" s="76" t="b">
        <f t="shared" ref="F142:M142" si="133">IF(F141="No","NA", IF(F141="Yes",""))</f>
        <v>0</v>
      </c>
      <c r="G142" s="76" t="b">
        <f t="shared" si="133"/>
        <v>0</v>
      </c>
      <c r="H142" s="76" t="b">
        <f t="shared" si="133"/>
        <v>0</v>
      </c>
      <c r="I142" s="76" t="b">
        <f t="shared" si="133"/>
        <v>0</v>
      </c>
      <c r="J142" s="76" t="b">
        <f t="shared" si="133"/>
        <v>0</v>
      </c>
      <c r="K142" s="76" t="b">
        <f t="shared" si="133"/>
        <v>0</v>
      </c>
      <c r="L142" s="76" t="b">
        <f t="shared" si="133"/>
        <v>0</v>
      </c>
      <c r="M142" s="76" t="b">
        <f t="shared" si="133"/>
        <v>0</v>
      </c>
      <c r="N142" s="76" t="b">
        <f t="shared" ref="N142" si="134">IF(N141="No","NA", IF(N141="Yes",""))</f>
        <v>0</v>
      </c>
      <c r="P142" s="92">
        <f>COUNTIF(E142:N142,"Yes")</f>
        <v>0</v>
      </c>
      <c r="Q142" s="93" t="str">
        <f>IF(ISERROR(P142/T142),"%",P142/T142*100)</f>
        <v>%</v>
      </c>
      <c r="R142" s="93">
        <f>COUNTIF(E142:N142, "no")</f>
        <v>0</v>
      </c>
      <c r="S142" s="93" t="str">
        <f>IF(ISERROR(R142/T142),"%",R142/T142*100)</f>
        <v>%</v>
      </c>
      <c r="T142" s="93">
        <f>SUM(P142+R142)</f>
        <v>0</v>
      </c>
      <c r="U142" s="94">
        <f>Y142+Z142</f>
        <v>10</v>
      </c>
      <c r="V142" s="93">
        <f>COUNTIF(E142:N142,"NA")</f>
        <v>0</v>
      </c>
      <c r="W142" s="95">
        <f>P142+R142+U142+V142</f>
        <v>10</v>
      </c>
      <c r="X142" s="93"/>
      <c r="Y142" s="96">
        <f>COUNTIF(E142:N142,"FALSE")</f>
        <v>10</v>
      </c>
      <c r="Z142" s="96">
        <f>COUNTIF(E142:N142,"")</f>
        <v>0</v>
      </c>
      <c r="AA142" s="96" t="str">
        <f>IF(U142=W142,"No data", IF(V142=W142,"NA", IF(U142+V142=W142,"NA", Q142)))</f>
        <v>No data</v>
      </c>
    </row>
    <row r="143" spans="1:27">
      <c r="A143" s="113"/>
      <c r="B143" s="105"/>
      <c r="C143" s="106"/>
      <c r="D143" s="20" t="s">
        <v>176</v>
      </c>
      <c r="E143" s="76" t="b">
        <f>IF(E141="No","NA", IF(E141="Yes",""))</f>
        <v>0</v>
      </c>
      <c r="F143" s="76" t="b">
        <f t="shared" ref="F143:M143" si="135">IF(F141="No","NA", IF(F141="Yes",""))</f>
        <v>0</v>
      </c>
      <c r="G143" s="76" t="b">
        <f t="shared" si="135"/>
        <v>0</v>
      </c>
      <c r="H143" s="76" t="b">
        <f t="shared" si="135"/>
        <v>0</v>
      </c>
      <c r="I143" s="76" t="b">
        <f t="shared" si="135"/>
        <v>0</v>
      </c>
      <c r="J143" s="76" t="b">
        <f t="shared" si="135"/>
        <v>0</v>
      </c>
      <c r="K143" s="76" t="b">
        <f t="shared" si="135"/>
        <v>0</v>
      </c>
      <c r="L143" s="76" t="b">
        <f t="shared" si="135"/>
        <v>0</v>
      </c>
      <c r="M143" s="76" t="b">
        <f t="shared" si="135"/>
        <v>0</v>
      </c>
      <c r="N143" s="76" t="b">
        <f t="shared" ref="N143" si="136">IF(N141="No","NA", IF(N141="Yes",""))</f>
        <v>0</v>
      </c>
      <c r="P143" s="92">
        <f>COUNTIF(E143:N143,"Yes")</f>
        <v>0</v>
      </c>
      <c r="Q143" s="93" t="str">
        <f>IF(ISERROR(P143/T143),"%",P143/T143*100)</f>
        <v>%</v>
      </c>
      <c r="R143" s="93">
        <f>COUNTIF(E143:N143, "no")</f>
        <v>0</v>
      </c>
      <c r="S143" s="93" t="str">
        <f>IF(ISERROR(R143/T143),"%",R143/T143*100)</f>
        <v>%</v>
      </c>
      <c r="T143" s="93">
        <f>SUM(P143+R143)</f>
        <v>0</v>
      </c>
      <c r="U143" s="94">
        <f>Y143+Z143</f>
        <v>10</v>
      </c>
      <c r="V143" s="93">
        <f>COUNTIF(E143:N143,"NA")</f>
        <v>0</v>
      </c>
      <c r="W143" s="95">
        <f>P143+R143+U143+V143</f>
        <v>10</v>
      </c>
      <c r="X143" s="93"/>
      <c r="Y143" s="96">
        <f>COUNTIF(E143:N143,"FALSE")</f>
        <v>10</v>
      </c>
      <c r="Z143" s="96">
        <f>COUNTIF(E143:N143,"")</f>
        <v>0</v>
      </c>
      <c r="AA143" s="96" t="str">
        <f>IF(U143=W143,"No data", IF(V143=W143,"NA", IF(U143+V143=W143,"NA", Q143)))</f>
        <v>No data</v>
      </c>
    </row>
    <row r="144" spans="1:27" ht="45">
      <c r="A144" s="114"/>
      <c r="B144" s="105"/>
      <c r="C144" s="106"/>
      <c r="D144" s="20" t="s">
        <v>177</v>
      </c>
      <c r="E144" s="76" t="b">
        <f>IF(E141="No","NA", IF(E141="Yes",""))</f>
        <v>0</v>
      </c>
      <c r="F144" s="76" t="b">
        <f t="shared" ref="F144:M144" si="137">IF(F141="No","NA", IF(F141="Yes",""))</f>
        <v>0</v>
      </c>
      <c r="G144" s="76" t="b">
        <f t="shared" si="137"/>
        <v>0</v>
      </c>
      <c r="H144" s="76" t="b">
        <f t="shared" si="137"/>
        <v>0</v>
      </c>
      <c r="I144" s="76" t="b">
        <f t="shared" si="137"/>
        <v>0</v>
      </c>
      <c r="J144" s="76" t="b">
        <f t="shared" si="137"/>
        <v>0</v>
      </c>
      <c r="K144" s="76" t="b">
        <f t="shared" si="137"/>
        <v>0</v>
      </c>
      <c r="L144" s="76" t="b">
        <f t="shared" si="137"/>
        <v>0</v>
      </c>
      <c r="M144" s="76" t="b">
        <f t="shared" si="137"/>
        <v>0</v>
      </c>
      <c r="N144" s="76" t="b">
        <f t="shared" ref="N144" si="138">IF(N141="No","NA", IF(N141="Yes",""))</f>
        <v>0</v>
      </c>
      <c r="P144" s="92">
        <f>COUNTIF(E144:N144,"Yes")</f>
        <v>0</v>
      </c>
      <c r="Q144" s="93" t="str">
        <f>IF(ISERROR(P144/T144),"%",P144/T144*100)</f>
        <v>%</v>
      </c>
      <c r="R144" s="93">
        <f>COUNTIF(E144:N144, "no")</f>
        <v>0</v>
      </c>
      <c r="S144" s="93" t="str">
        <f>IF(ISERROR(R144/T144),"%",R144/T144*100)</f>
        <v>%</v>
      </c>
      <c r="T144" s="93">
        <f>SUM(P144+R144)</f>
        <v>0</v>
      </c>
      <c r="U144" s="94">
        <f>Y144+Z144</f>
        <v>10</v>
      </c>
      <c r="V144" s="93">
        <f>COUNTIF(E144:N144,"NA")</f>
        <v>0</v>
      </c>
      <c r="W144" s="95">
        <f>P144+R144+U144+V144</f>
        <v>10</v>
      </c>
      <c r="X144" s="93"/>
      <c r="Y144" s="96">
        <f>COUNTIF(E144:N144,"FALSE")</f>
        <v>10</v>
      </c>
      <c r="Z144" s="96">
        <f>COUNTIF(E144:N144,"")</f>
        <v>0</v>
      </c>
      <c r="AA144" s="96" t="str">
        <f>IF(U144=W144,"No data", IF(V144=W144,"NA", IF(U144+V144=W144,"NA", Q144)))</f>
        <v>No data</v>
      </c>
    </row>
    <row r="145" spans="1:27" ht="60">
      <c r="A145" s="27"/>
      <c r="B145" s="77">
        <v>35</v>
      </c>
      <c r="C145" s="20" t="s">
        <v>178</v>
      </c>
      <c r="D145" s="19"/>
      <c r="E145" s="76"/>
      <c r="F145" s="76"/>
      <c r="G145" s="76"/>
      <c r="H145" s="49"/>
      <c r="I145" s="49"/>
      <c r="J145" s="49"/>
      <c r="K145" s="49"/>
      <c r="L145" s="49"/>
      <c r="M145" s="49"/>
      <c r="N145" s="76"/>
      <c r="P145" s="92">
        <f>COUNTIF(E145:N145,"Yes")</f>
        <v>0</v>
      </c>
      <c r="Q145" s="93" t="str">
        <f>IF(ISERROR(P145/T145),"%",P145/T145*100)</f>
        <v>%</v>
      </c>
      <c r="R145" s="93">
        <f>COUNTIF(E145:N145, "no")</f>
        <v>0</v>
      </c>
      <c r="S145" s="93" t="str">
        <f>IF(ISERROR(R145/T145),"%",R145/T145*100)</f>
        <v>%</v>
      </c>
      <c r="T145" s="93">
        <f>SUM(P145+R145)</f>
        <v>0</v>
      </c>
      <c r="U145" s="94">
        <f>Y145+Z145</f>
        <v>10</v>
      </c>
      <c r="V145" s="93">
        <f>COUNTIF(E145:N145,"NA")</f>
        <v>0</v>
      </c>
      <c r="W145" s="95">
        <f>P145+R145+U145+V145</f>
        <v>10</v>
      </c>
      <c r="X145" s="93"/>
      <c r="Y145" s="96">
        <f>COUNTIF(E145:N145,"FALSE")</f>
        <v>0</v>
      </c>
      <c r="Z145" s="96">
        <f>COUNTIF(E145:N145,"")</f>
        <v>10</v>
      </c>
      <c r="AA145" s="96" t="str">
        <f>IF(U145=W145,"No data", IF(V145=W145,"NA", IF(U145+V145=W145,"NA", Q145)))</f>
        <v>No data</v>
      </c>
    </row>
    <row r="146" spans="1:27">
      <c r="A146" s="107" t="s">
        <v>402</v>
      </c>
      <c r="B146" s="107"/>
      <c r="C146" s="107"/>
      <c r="D146" s="107"/>
      <c r="E146" s="107"/>
      <c r="F146" s="107"/>
      <c r="G146" s="107"/>
      <c r="H146" s="107"/>
      <c r="I146" s="107"/>
      <c r="J146" s="107"/>
      <c r="K146" s="107"/>
      <c r="L146" s="107"/>
      <c r="M146" s="107"/>
      <c r="N146" s="107"/>
    </row>
    <row r="147" spans="1:27" ht="30">
      <c r="A147" s="19"/>
      <c r="B147" s="67" t="s">
        <v>179</v>
      </c>
      <c r="C147" s="68" t="s">
        <v>365</v>
      </c>
      <c r="D147" s="19"/>
      <c r="E147" s="49"/>
      <c r="F147" s="76"/>
      <c r="G147" s="49"/>
      <c r="H147" s="49"/>
      <c r="I147" s="49"/>
      <c r="J147" s="49"/>
      <c r="K147" s="49"/>
      <c r="L147" s="49"/>
      <c r="M147" s="49"/>
      <c r="N147" s="76"/>
      <c r="P147" s="92">
        <f>COUNTIF(E147:N147,"Yes")</f>
        <v>0</v>
      </c>
      <c r="Q147" s="93" t="str">
        <f>IF(ISERROR(P147/T147),"%",P147/T147*100)</f>
        <v>%</v>
      </c>
      <c r="R147" s="93">
        <f>COUNTIF(E147:N147, "no")</f>
        <v>0</v>
      </c>
      <c r="S147" s="93" t="str">
        <f>IF(ISERROR(R147/T147),"%",R147/T147*100)</f>
        <v>%</v>
      </c>
      <c r="T147" s="93">
        <f>SUM(P147+R147)</f>
        <v>0</v>
      </c>
      <c r="U147" s="94">
        <f>Y147+Z147</f>
        <v>10</v>
      </c>
      <c r="V147" s="93">
        <f>COUNTIF(E147:N147,"NA")</f>
        <v>0</v>
      </c>
      <c r="W147" s="95">
        <f>P147+R147+U147+V147</f>
        <v>10</v>
      </c>
      <c r="X147" s="93"/>
      <c r="Y147" s="96">
        <f>COUNTIF(E147:N147,"FALSE")</f>
        <v>0</v>
      </c>
      <c r="Z147" s="96">
        <f>COUNTIF(E147:N147,"")</f>
        <v>10</v>
      </c>
      <c r="AA147" s="96" t="str">
        <f>IF(U147=W147,"No data", IF(V147=W147,"NA", IF(U147+V147=W147,"NA", Q147)))</f>
        <v>No data</v>
      </c>
    </row>
    <row r="148" spans="1:27">
      <c r="A148" s="108" t="s">
        <v>180</v>
      </c>
      <c r="B148" s="109"/>
      <c r="C148" s="109"/>
      <c r="D148" s="109"/>
      <c r="E148" s="109"/>
      <c r="F148" s="109"/>
      <c r="G148" s="109"/>
      <c r="H148" s="109"/>
      <c r="I148" s="109"/>
      <c r="J148" s="109"/>
      <c r="K148" s="109"/>
      <c r="L148" s="109"/>
      <c r="M148" s="109"/>
      <c r="N148" s="110"/>
    </row>
    <row r="149" spans="1:27" ht="90" customHeight="1">
      <c r="A149" s="19"/>
      <c r="B149" s="77" t="s">
        <v>181</v>
      </c>
      <c r="C149" s="20" t="s">
        <v>372</v>
      </c>
      <c r="D149" s="19"/>
      <c r="E149" s="13" t="b">
        <f>IF(E147="No","NA", IF(E147="Yes",""))</f>
        <v>0</v>
      </c>
      <c r="F149" s="13" t="b">
        <f t="shared" ref="F149:M149" si="139">IF(F147="No","NA", IF(F147="Yes",""))</f>
        <v>0</v>
      </c>
      <c r="G149" s="13" t="b">
        <f t="shared" si="139"/>
        <v>0</v>
      </c>
      <c r="H149" s="13" t="b">
        <f t="shared" si="139"/>
        <v>0</v>
      </c>
      <c r="I149" s="13" t="b">
        <f t="shared" si="139"/>
        <v>0</v>
      </c>
      <c r="J149" s="13" t="b">
        <f t="shared" si="139"/>
        <v>0</v>
      </c>
      <c r="K149" s="13" t="b">
        <f t="shared" si="139"/>
        <v>0</v>
      </c>
      <c r="L149" s="13" t="b">
        <f t="shared" si="139"/>
        <v>0</v>
      </c>
      <c r="M149" s="13" t="b">
        <f t="shared" si="139"/>
        <v>0</v>
      </c>
      <c r="N149" s="13" t="b">
        <f t="shared" ref="N149" si="140">IF(N147="No","NA", IF(N147="Yes",""))</f>
        <v>0</v>
      </c>
      <c r="P149" s="92">
        <f>COUNTIF(E149:N149,"Yes")</f>
        <v>0</v>
      </c>
      <c r="Q149" s="93" t="str">
        <f t="shared" ref="Q149:Q168" si="141">IF(ISERROR(P149/T149),"%",P149/T149*100)</f>
        <v>%</v>
      </c>
      <c r="R149" s="93">
        <f>COUNTIF(E149:N149, "no")</f>
        <v>0</v>
      </c>
      <c r="S149" s="93" t="str">
        <f t="shared" ref="S149:S168" si="142">IF(ISERROR(R149/T149),"%",R149/T149*100)</f>
        <v>%</v>
      </c>
      <c r="T149" s="93">
        <f t="shared" ref="T149:T168" si="143">SUM(P149+R149)</f>
        <v>0</v>
      </c>
      <c r="U149" s="94">
        <f t="shared" ref="U149:U168" si="144">Y149+Z149</f>
        <v>10</v>
      </c>
      <c r="V149" s="93">
        <f t="shared" ref="V149:V168" si="145">COUNTIF(E149:N149,"NA")</f>
        <v>0</v>
      </c>
      <c r="W149" s="95">
        <f t="shared" ref="W149:W168" si="146">P149+R149+U149+V149</f>
        <v>10</v>
      </c>
      <c r="X149" s="93"/>
      <c r="Y149" s="96">
        <f t="shared" ref="Y149:Y168" si="147">COUNTIF(E149:N149,"FALSE")</f>
        <v>10</v>
      </c>
      <c r="Z149" s="96">
        <f t="shared" ref="Z149:Z168" si="148">COUNTIF(E149:N149,"")</f>
        <v>0</v>
      </c>
      <c r="AA149" s="96" t="str">
        <f t="shared" ref="AA149:AA155" si="149">IF(U149=W149,"No data", IF(V149=W149,"NA", IF(U149+V149=W149,"NA", Q149)))</f>
        <v>No data</v>
      </c>
    </row>
    <row r="150" spans="1:27" ht="45">
      <c r="A150" s="20"/>
      <c r="B150" s="77" t="s">
        <v>182</v>
      </c>
      <c r="C150" s="20" t="s">
        <v>366</v>
      </c>
      <c r="D150" s="19"/>
      <c r="E150" s="12" t="b">
        <f>IF(E149="No","NA", IF(E149="Yes","", IF(E147="No","NA")))</f>
        <v>0</v>
      </c>
      <c r="F150" s="12" t="b">
        <f t="shared" ref="F150:M150" si="150">IF(F149="No","NA", IF(F149="Yes","", IF(F147="No","NA")))</f>
        <v>0</v>
      </c>
      <c r="G150" s="12" t="b">
        <f t="shared" si="150"/>
        <v>0</v>
      </c>
      <c r="H150" s="12" t="b">
        <f t="shared" si="150"/>
        <v>0</v>
      </c>
      <c r="I150" s="12" t="b">
        <f t="shared" si="150"/>
        <v>0</v>
      </c>
      <c r="J150" s="12" t="b">
        <f t="shared" si="150"/>
        <v>0</v>
      </c>
      <c r="K150" s="12" t="b">
        <f t="shared" si="150"/>
        <v>0</v>
      </c>
      <c r="L150" s="12" t="b">
        <f t="shared" si="150"/>
        <v>0</v>
      </c>
      <c r="M150" s="12" t="b">
        <f t="shared" si="150"/>
        <v>0</v>
      </c>
      <c r="N150" s="12" t="b">
        <f t="shared" ref="N150" si="151">IF(N149="No","NA", IF(N149="Yes","", IF(N147="No","NA")))</f>
        <v>0</v>
      </c>
      <c r="P150" s="92">
        <f>COUNTIF(E150:N150,"Yes")</f>
        <v>0</v>
      </c>
      <c r="Q150" s="93" t="str">
        <f t="shared" si="141"/>
        <v>%</v>
      </c>
      <c r="R150" s="93">
        <f>COUNTIF(E150:N150, "no")</f>
        <v>0</v>
      </c>
      <c r="S150" s="93" t="str">
        <f t="shared" si="142"/>
        <v>%</v>
      </c>
      <c r="T150" s="93">
        <f t="shared" si="143"/>
        <v>0</v>
      </c>
      <c r="U150" s="94">
        <f t="shared" si="144"/>
        <v>10</v>
      </c>
      <c r="V150" s="93">
        <f t="shared" si="145"/>
        <v>0</v>
      </c>
      <c r="W150" s="95">
        <f t="shared" si="146"/>
        <v>10</v>
      </c>
      <c r="X150" s="93"/>
      <c r="Y150" s="96">
        <f t="shared" si="147"/>
        <v>10</v>
      </c>
      <c r="Z150" s="96">
        <f t="shared" si="148"/>
        <v>0</v>
      </c>
      <c r="AA150" s="96" t="str">
        <f t="shared" si="149"/>
        <v>No data</v>
      </c>
    </row>
    <row r="151" spans="1:27" ht="45" customHeight="1">
      <c r="A151" s="20"/>
      <c r="B151" s="77" t="s">
        <v>183</v>
      </c>
      <c r="C151" s="20" t="s">
        <v>367</v>
      </c>
      <c r="D151" s="19"/>
      <c r="E151" s="12" t="b">
        <f>IF(E149="No","NA", IF(E149="Yes","", IF(E147="No","NA")))</f>
        <v>0</v>
      </c>
      <c r="F151" s="12" t="b">
        <f t="shared" ref="F151:M151" si="152">IF(F149="No","NA", IF(F149="Yes","", IF(F147="No","NA")))</f>
        <v>0</v>
      </c>
      <c r="G151" s="12" t="b">
        <f t="shared" si="152"/>
        <v>0</v>
      </c>
      <c r="H151" s="12" t="b">
        <f t="shared" si="152"/>
        <v>0</v>
      </c>
      <c r="I151" s="12" t="b">
        <f t="shared" si="152"/>
        <v>0</v>
      </c>
      <c r="J151" s="12" t="b">
        <f t="shared" si="152"/>
        <v>0</v>
      </c>
      <c r="K151" s="12" t="b">
        <f t="shared" si="152"/>
        <v>0</v>
      </c>
      <c r="L151" s="12" t="b">
        <f t="shared" si="152"/>
        <v>0</v>
      </c>
      <c r="M151" s="12" t="b">
        <f t="shared" si="152"/>
        <v>0</v>
      </c>
      <c r="N151" s="12" t="b">
        <f t="shared" ref="N151" si="153">IF(N149="No","NA", IF(N149="Yes","", IF(N147="No","NA")))</f>
        <v>0</v>
      </c>
      <c r="P151" s="92">
        <f>COUNTIF(E151:N151,"Yes")</f>
        <v>0</v>
      </c>
      <c r="Q151" s="93" t="str">
        <f t="shared" si="141"/>
        <v>%</v>
      </c>
      <c r="R151" s="93">
        <f>COUNTIF(E151:N151, "no")</f>
        <v>0</v>
      </c>
      <c r="S151" s="93" t="str">
        <f t="shared" si="142"/>
        <v>%</v>
      </c>
      <c r="T151" s="93">
        <f t="shared" si="143"/>
        <v>0</v>
      </c>
      <c r="U151" s="94">
        <f t="shared" si="144"/>
        <v>10</v>
      </c>
      <c r="V151" s="93">
        <f t="shared" si="145"/>
        <v>0</v>
      </c>
      <c r="W151" s="95">
        <f t="shared" si="146"/>
        <v>10</v>
      </c>
      <c r="X151" s="93"/>
      <c r="Y151" s="96">
        <f t="shared" si="147"/>
        <v>10</v>
      </c>
      <c r="Z151" s="96">
        <f t="shared" si="148"/>
        <v>0</v>
      </c>
      <c r="AA151" s="96" t="str">
        <f t="shared" si="149"/>
        <v>No data</v>
      </c>
    </row>
    <row r="152" spans="1:27" ht="45">
      <c r="A152" s="20"/>
      <c r="B152" s="77" t="s">
        <v>184</v>
      </c>
      <c r="C152" s="20" t="s">
        <v>368</v>
      </c>
      <c r="D152" s="19"/>
      <c r="E152" s="12" t="b">
        <f>IF(E149="No","NA", IF(E149="Yes","", IF(E147="No","NA")))</f>
        <v>0</v>
      </c>
      <c r="F152" s="12" t="b">
        <f t="shared" ref="F152:M152" si="154">IF(F149="No","NA", IF(F149="Yes","", IF(F147="No","NA")))</f>
        <v>0</v>
      </c>
      <c r="G152" s="12" t="b">
        <f t="shared" si="154"/>
        <v>0</v>
      </c>
      <c r="H152" s="12" t="b">
        <f t="shared" si="154"/>
        <v>0</v>
      </c>
      <c r="I152" s="12" t="b">
        <f t="shared" si="154"/>
        <v>0</v>
      </c>
      <c r="J152" s="12" t="b">
        <f t="shared" si="154"/>
        <v>0</v>
      </c>
      <c r="K152" s="12" t="b">
        <f t="shared" si="154"/>
        <v>0</v>
      </c>
      <c r="L152" s="12" t="b">
        <f t="shared" si="154"/>
        <v>0</v>
      </c>
      <c r="M152" s="12" t="b">
        <f t="shared" si="154"/>
        <v>0</v>
      </c>
      <c r="N152" s="12" t="b">
        <f t="shared" ref="N152" si="155">IF(N149="No","NA", IF(N149="Yes","", IF(N147="No","NA")))</f>
        <v>0</v>
      </c>
      <c r="P152" s="92">
        <f>COUNTIF(E152:N152,"Yes")</f>
        <v>0</v>
      </c>
      <c r="Q152" s="93" t="str">
        <f t="shared" si="141"/>
        <v>%</v>
      </c>
      <c r="R152" s="93">
        <f>COUNTIF(E152:N152, "no")</f>
        <v>0</v>
      </c>
      <c r="S152" s="93" t="str">
        <f t="shared" si="142"/>
        <v>%</v>
      </c>
      <c r="T152" s="93">
        <f t="shared" si="143"/>
        <v>0</v>
      </c>
      <c r="U152" s="94">
        <f t="shared" si="144"/>
        <v>10</v>
      </c>
      <c r="V152" s="93">
        <f t="shared" si="145"/>
        <v>0</v>
      </c>
      <c r="W152" s="95">
        <f t="shared" si="146"/>
        <v>10</v>
      </c>
      <c r="X152" s="93"/>
      <c r="Y152" s="96">
        <f t="shared" si="147"/>
        <v>10</v>
      </c>
      <c r="Z152" s="96">
        <f t="shared" si="148"/>
        <v>0</v>
      </c>
      <c r="AA152" s="96" t="str">
        <f t="shared" si="149"/>
        <v>No data</v>
      </c>
    </row>
    <row r="153" spans="1:27" ht="45">
      <c r="A153" s="19"/>
      <c r="B153" s="77" t="s">
        <v>370</v>
      </c>
      <c r="C153" s="20" t="s">
        <v>369</v>
      </c>
      <c r="D153" s="19"/>
      <c r="E153" s="12" t="b">
        <f>IF(E152="No","NA", IF(E152="Yes","", IF(E147="No","NA")))</f>
        <v>0</v>
      </c>
      <c r="F153" s="12" t="b">
        <f t="shared" ref="F153:M153" si="156">IF(F152="No","NA", IF(F152="Yes","", IF(F147="No","NA")))</f>
        <v>0</v>
      </c>
      <c r="G153" s="12" t="b">
        <f t="shared" si="156"/>
        <v>0</v>
      </c>
      <c r="H153" s="12" t="b">
        <f t="shared" si="156"/>
        <v>0</v>
      </c>
      <c r="I153" s="12" t="b">
        <f t="shared" si="156"/>
        <v>0</v>
      </c>
      <c r="J153" s="12" t="b">
        <f t="shared" si="156"/>
        <v>0</v>
      </c>
      <c r="K153" s="12" t="b">
        <f t="shared" si="156"/>
        <v>0</v>
      </c>
      <c r="L153" s="12" t="b">
        <f t="shared" si="156"/>
        <v>0</v>
      </c>
      <c r="M153" s="12" t="b">
        <f t="shared" si="156"/>
        <v>0</v>
      </c>
      <c r="N153" s="12" t="b">
        <f t="shared" ref="N153" si="157">IF(N152="No","NA", IF(N152="Yes","", IF(N147="No","NA")))</f>
        <v>0</v>
      </c>
      <c r="P153" s="92">
        <f>COUNTIF(E153:N153,"Yes")</f>
        <v>0</v>
      </c>
      <c r="Q153" s="93" t="str">
        <f t="shared" si="141"/>
        <v>%</v>
      </c>
      <c r="R153" s="93">
        <f>COUNTIF(E153:N153, "no")</f>
        <v>0</v>
      </c>
      <c r="S153" s="93" t="str">
        <f t="shared" si="142"/>
        <v>%</v>
      </c>
      <c r="T153" s="93">
        <f t="shared" si="143"/>
        <v>0</v>
      </c>
      <c r="U153" s="94">
        <f t="shared" si="144"/>
        <v>10</v>
      </c>
      <c r="V153" s="93">
        <f t="shared" si="145"/>
        <v>0</v>
      </c>
      <c r="W153" s="95">
        <f t="shared" si="146"/>
        <v>10</v>
      </c>
      <c r="X153" s="93"/>
      <c r="Y153" s="96">
        <f t="shared" si="147"/>
        <v>10</v>
      </c>
      <c r="Z153" s="96">
        <f t="shared" si="148"/>
        <v>0</v>
      </c>
      <c r="AA153" s="96" t="str">
        <f t="shared" si="149"/>
        <v>No data</v>
      </c>
    </row>
    <row r="154" spans="1:27" ht="60">
      <c r="A154" s="20"/>
      <c r="B154" s="77">
        <v>37</v>
      </c>
      <c r="C154" s="20" t="s">
        <v>185</v>
      </c>
      <c r="D154" s="19"/>
      <c r="E154" s="13" t="b">
        <f>IF(E147="No","NA", IF(E147="Yes",""))</f>
        <v>0</v>
      </c>
      <c r="F154" s="13" t="b">
        <f t="shared" ref="F154:L154" si="158">IF(F147="No","NA", IF(F147="Yes",""))</f>
        <v>0</v>
      </c>
      <c r="G154" s="13" t="b">
        <f t="shared" si="158"/>
        <v>0</v>
      </c>
      <c r="H154" s="13" t="b">
        <f t="shared" si="158"/>
        <v>0</v>
      </c>
      <c r="I154" s="13" t="b">
        <f t="shared" si="158"/>
        <v>0</v>
      </c>
      <c r="J154" s="13" t="b">
        <f t="shared" si="158"/>
        <v>0</v>
      </c>
      <c r="K154" s="13" t="b">
        <f t="shared" si="158"/>
        <v>0</v>
      </c>
      <c r="L154" s="13" t="b">
        <f t="shared" si="158"/>
        <v>0</v>
      </c>
      <c r="M154" s="13" t="b">
        <f t="shared" ref="M154:N154" si="159">IF(M147="No","NA", IF(M147="Yes",""))</f>
        <v>0</v>
      </c>
      <c r="N154" s="13" t="b">
        <f t="shared" si="159"/>
        <v>0</v>
      </c>
      <c r="P154" s="92">
        <f>COUNTIF(E154:N154,"Good/Adequate")</f>
        <v>0</v>
      </c>
      <c r="Q154" s="93" t="str">
        <f t="shared" si="141"/>
        <v>%</v>
      </c>
      <c r="R154" s="93">
        <f>COUNTIF(E154:N154, "Poor")</f>
        <v>0</v>
      </c>
      <c r="S154" s="93" t="str">
        <f t="shared" si="142"/>
        <v>%</v>
      </c>
      <c r="T154" s="93">
        <f t="shared" si="143"/>
        <v>0</v>
      </c>
      <c r="U154" s="94">
        <f t="shared" si="144"/>
        <v>10</v>
      </c>
      <c r="V154" s="93">
        <f t="shared" si="145"/>
        <v>0</v>
      </c>
      <c r="W154" s="95">
        <f t="shared" si="146"/>
        <v>10</v>
      </c>
      <c r="X154" s="93"/>
      <c r="Y154" s="96">
        <f t="shared" si="147"/>
        <v>10</v>
      </c>
      <c r="Z154" s="96">
        <f t="shared" si="148"/>
        <v>0</v>
      </c>
      <c r="AA154" s="96" t="str">
        <f t="shared" si="149"/>
        <v>No data</v>
      </c>
    </row>
    <row r="155" spans="1:27" ht="60">
      <c r="A155" s="20"/>
      <c r="B155" s="77" t="s">
        <v>190</v>
      </c>
      <c r="C155" s="20" t="s">
        <v>207</v>
      </c>
      <c r="D155" s="19"/>
      <c r="E155" s="13" t="b">
        <f>IF(E147="No","NA", IF(E147="Yes",""))</f>
        <v>0</v>
      </c>
      <c r="F155" s="13" t="b">
        <f t="shared" ref="F155:L155" si="160">IF(F147="No","NA", IF(F147="Yes",""))</f>
        <v>0</v>
      </c>
      <c r="G155" s="13" t="b">
        <f t="shared" si="160"/>
        <v>0</v>
      </c>
      <c r="H155" s="13" t="b">
        <f t="shared" si="160"/>
        <v>0</v>
      </c>
      <c r="I155" s="13" t="b">
        <f t="shared" si="160"/>
        <v>0</v>
      </c>
      <c r="J155" s="13" t="b">
        <f t="shared" si="160"/>
        <v>0</v>
      </c>
      <c r="K155" s="13" t="b">
        <f t="shared" si="160"/>
        <v>0</v>
      </c>
      <c r="L155" s="13" t="b">
        <f t="shared" si="160"/>
        <v>0</v>
      </c>
      <c r="M155" s="13" t="b">
        <f t="shared" ref="M155:N155" si="161">IF(M147="No","NA", IF(M147="Yes",""))</f>
        <v>0</v>
      </c>
      <c r="N155" s="13" t="b">
        <f t="shared" si="161"/>
        <v>0</v>
      </c>
      <c r="P155" s="92">
        <f>COUNTIF(E155:N155,"Good/Adequate")</f>
        <v>0</v>
      </c>
      <c r="Q155" s="93" t="str">
        <f t="shared" si="141"/>
        <v>%</v>
      </c>
      <c r="R155" s="93">
        <f>COUNTIF(E155:N155, "Poor")</f>
        <v>0</v>
      </c>
      <c r="S155" s="93" t="str">
        <f t="shared" si="142"/>
        <v>%</v>
      </c>
      <c r="T155" s="93">
        <f t="shared" si="143"/>
        <v>0</v>
      </c>
      <c r="U155" s="94">
        <f t="shared" si="144"/>
        <v>10</v>
      </c>
      <c r="V155" s="93">
        <f t="shared" si="145"/>
        <v>0</v>
      </c>
      <c r="W155" s="95">
        <f t="shared" si="146"/>
        <v>10</v>
      </c>
      <c r="X155" s="93"/>
      <c r="Y155" s="96">
        <f t="shared" si="147"/>
        <v>10</v>
      </c>
      <c r="Z155" s="96">
        <f t="shared" si="148"/>
        <v>0</v>
      </c>
      <c r="AA155" s="96" t="str">
        <f t="shared" si="149"/>
        <v>No data</v>
      </c>
    </row>
    <row r="156" spans="1:27" ht="15" customHeight="1">
      <c r="A156" s="103"/>
      <c r="B156" s="105" t="s">
        <v>191</v>
      </c>
      <c r="C156" s="106" t="s">
        <v>371</v>
      </c>
      <c r="D156" s="20" t="s">
        <v>192</v>
      </c>
      <c r="E156" s="8" t="b">
        <f>IF(E155="Good/Adequate","NA",IF(E155="Poor","",IF(E147="No","NA")))</f>
        <v>0</v>
      </c>
      <c r="F156" s="8" t="b">
        <f t="shared" ref="F156:L156" si="162">IF(F155="Good/Adequate","NA",IF(F155="Poor","",IF(F147="No","NA")))</f>
        <v>0</v>
      </c>
      <c r="G156" s="8" t="b">
        <f t="shared" si="162"/>
        <v>0</v>
      </c>
      <c r="H156" s="8" t="b">
        <f t="shared" si="162"/>
        <v>0</v>
      </c>
      <c r="I156" s="8" t="b">
        <f t="shared" si="162"/>
        <v>0</v>
      </c>
      <c r="J156" s="8" t="b">
        <f t="shared" si="162"/>
        <v>0</v>
      </c>
      <c r="K156" s="8" t="b">
        <f t="shared" si="162"/>
        <v>0</v>
      </c>
      <c r="L156" s="8" t="b">
        <f t="shared" si="162"/>
        <v>0</v>
      </c>
      <c r="M156" s="8" t="b">
        <f t="shared" ref="M156:N156" si="163">IF(M155="Good/Adequate","NA",IF(M155="Poor","",IF(M147="No","NA")))</f>
        <v>0</v>
      </c>
      <c r="N156" s="8" t="b">
        <f t="shared" si="163"/>
        <v>0</v>
      </c>
      <c r="P156" s="92">
        <f>COUNTIF(E156:N156,"Yes")</f>
        <v>0</v>
      </c>
      <c r="Q156" s="93" t="str">
        <f t="shared" si="141"/>
        <v>%</v>
      </c>
      <c r="R156" s="93">
        <f>COUNTIF(E156:N156, "no")</f>
        <v>0</v>
      </c>
      <c r="S156" s="93" t="str">
        <f t="shared" si="142"/>
        <v>%</v>
      </c>
      <c r="T156" s="93">
        <f t="shared" si="143"/>
        <v>0</v>
      </c>
      <c r="U156" s="94">
        <f t="shared" si="144"/>
        <v>10</v>
      </c>
      <c r="V156" s="93">
        <f t="shared" si="145"/>
        <v>0</v>
      </c>
      <c r="W156" s="95">
        <f t="shared" si="146"/>
        <v>10</v>
      </c>
      <c r="X156" s="93"/>
      <c r="Y156" s="96">
        <f t="shared" si="147"/>
        <v>10</v>
      </c>
      <c r="Z156" s="96">
        <f t="shared" si="148"/>
        <v>0</v>
      </c>
      <c r="AA156" s="96" t="str">
        <f>IF(U156=W156,"No data", IF(V156=W156,"NA", IF(U156+V156=W156,"NA", S156)))</f>
        <v>No data</v>
      </c>
    </row>
    <row r="157" spans="1:27" ht="30" customHeight="1">
      <c r="A157" s="103"/>
      <c r="B157" s="105"/>
      <c r="C157" s="106"/>
      <c r="D157" s="20" t="s">
        <v>193</v>
      </c>
      <c r="E157" s="8" t="b">
        <f>IF(E155="Good/Adequate","NA",IF(E155="Poor","",IF(E147="No","NA")))</f>
        <v>0</v>
      </c>
      <c r="F157" s="8" t="b">
        <f t="shared" ref="F157:L157" si="164">IF(F155="Good/Adequate","NA",IF(F155="Poor","",IF(F147="No","NA")))</f>
        <v>0</v>
      </c>
      <c r="G157" s="8" t="b">
        <f t="shared" si="164"/>
        <v>0</v>
      </c>
      <c r="H157" s="8" t="b">
        <f t="shared" si="164"/>
        <v>0</v>
      </c>
      <c r="I157" s="8" t="b">
        <f t="shared" si="164"/>
        <v>0</v>
      </c>
      <c r="J157" s="8" t="b">
        <f t="shared" si="164"/>
        <v>0</v>
      </c>
      <c r="K157" s="8" t="b">
        <f t="shared" si="164"/>
        <v>0</v>
      </c>
      <c r="L157" s="8" t="b">
        <f t="shared" si="164"/>
        <v>0</v>
      </c>
      <c r="M157" s="8" t="b">
        <f t="shared" ref="M157:N157" si="165">IF(M155="Good/Adequate","NA",IF(M155="Poor","",IF(M147="No","NA")))</f>
        <v>0</v>
      </c>
      <c r="N157" s="8" t="b">
        <f t="shared" si="165"/>
        <v>0</v>
      </c>
      <c r="P157" s="92">
        <f>COUNTIF(E157:N157,"Yes")</f>
        <v>0</v>
      </c>
      <c r="Q157" s="93" t="str">
        <f t="shared" si="141"/>
        <v>%</v>
      </c>
      <c r="R157" s="93">
        <f>COUNTIF(E157:N157, "no")</f>
        <v>0</v>
      </c>
      <c r="S157" s="93" t="str">
        <f t="shared" si="142"/>
        <v>%</v>
      </c>
      <c r="T157" s="93">
        <f t="shared" si="143"/>
        <v>0</v>
      </c>
      <c r="U157" s="94">
        <f t="shared" si="144"/>
        <v>10</v>
      </c>
      <c r="V157" s="93">
        <f t="shared" si="145"/>
        <v>0</v>
      </c>
      <c r="W157" s="95">
        <f t="shared" si="146"/>
        <v>10</v>
      </c>
      <c r="X157" s="93"/>
      <c r="Y157" s="96">
        <f t="shared" si="147"/>
        <v>10</v>
      </c>
      <c r="Z157" s="96">
        <f t="shared" si="148"/>
        <v>0</v>
      </c>
      <c r="AA157" s="96" t="str">
        <f>IF(U157=W157,"No data", IF(V157=W157,"NA", IF(U157+V157=W157,"NA", S157)))</f>
        <v>No data</v>
      </c>
    </row>
    <row r="158" spans="1:27">
      <c r="A158" s="103"/>
      <c r="B158" s="105"/>
      <c r="C158" s="106"/>
      <c r="D158" s="20" t="s">
        <v>194</v>
      </c>
      <c r="E158" s="8" t="b">
        <f>IF(E155="Good/Adequate","NA",IF(E155="Poor","",IF(E147="No","NA")))</f>
        <v>0</v>
      </c>
      <c r="F158" s="8" t="b">
        <f t="shared" ref="F158:L158" si="166">IF(F155="Good/Adequate","NA",IF(F155="Poor","",IF(F147="No","NA")))</f>
        <v>0</v>
      </c>
      <c r="G158" s="8" t="b">
        <f t="shared" si="166"/>
        <v>0</v>
      </c>
      <c r="H158" s="8" t="b">
        <f t="shared" si="166"/>
        <v>0</v>
      </c>
      <c r="I158" s="8" t="b">
        <f t="shared" si="166"/>
        <v>0</v>
      </c>
      <c r="J158" s="8" t="b">
        <f t="shared" si="166"/>
        <v>0</v>
      </c>
      <c r="K158" s="8" t="b">
        <f t="shared" si="166"/>
        <v>0</v>
      </c>
      <c r="L158" s="8" t="b">
        <f t="shared" si="166"/>
        <v>0</v>
      </c>
      <c r="M158" s="8" t="b">
        <f t="shared" ref="M158:N158" si="167">IF(M155="Good/Adequate","NA",IF(M155="Poor","",IF(M147="No","NA")))</f>
        <v>0</v>
      </c>
      <c r="N158" s="8" t="b">
        <f t="shared" si="167"/>
        <v>0</v>
      </c>
      <c r="P158" s="92">
        <f>COUNTIF(E158:N158,"Yes")</f>
        <v>0</v>
      </c>
      <c r="Q158" s="93" t="str">
        <f t="shared" si="141"/>
        <v>%</v>
      </c>
      <c r="R158" s="93">
        <f>COUNTIF(E158:N158, "no")</f>
        <v>0</v>
      </c>
      <c r="S158" s="93" t="str">
        <f t="shared" si="142"/>
        <v>%</v>
      </c>
      <c r="T158" s="93">
        <f t="shared" si="143"/>
        <v>0</v>
      </c>
      <c r="U158" s="94">
        <f t="shared" si="144"/>
        <v>10</v>
      </c>
      <c r="V158" s="93">
        <f t="shared" si="145"/>
        <v>0</v>
      </c>
      <c r="W158" s="95">
        <f t="shared" si="146"/>
        <v>10</v>
      </c>
      <c r="X158" s="93"/>
      <c r="Y158" s="96">
        <f t="shared" si="147"/>
        <v>10</v>
      </c>
      <c r="Z158" s="96">
        <f t="shared" si="148"/>
        <v>0</v>
      </c>
      <c r="AA158" s="96" t="str">
        <f>IF(U158=W158,"No data", IF(V158=W158,"NA", IF(U158+V158=W158,"NA", S158)))</f>
        <v>No data</v>
      </c>
    </row>
    <row r="159" spans="1:27">
      <c r="A159" s="103"/>
      <c r="B159" s="105"/>
      <c r="C159" s="106"/>
      <c r="D159" s="20" t="s">
        <v>195</v>
      </c>
      <c r="E159" s="8" t="b">
        <f>IF(E155="Good/Adequate","NA",IF(E155="Poor","",IF(E147="No","NA")))</f>
        <v>0</v>
      </c>
      <c r="F159" s="8" t="b">
        <f t="shared" ref="F159:L159" si="168">IF(F155="Good/Adequate","NA",IF(F155="Poor","",IF(F147="No","NA")))</f>
        <v>0</v>
      </c>
      <c r="G159" s="8" t="b">
        <f t="shared" si="168"/>
        <v>0</v>
      </c>
      <c r="H159" s="8" t="b">
        <f t="shared" si="168"/>
        <v>0</v>
      </c>
      <c r="I159" s="8" t="b">
        <f t="shared" si="168"/>
        <v>0</v>
      </c>
      <c r="J159" s="8" t="b">
        <f t="shared" si="168"/>
        <v>0</v>
      </c>
      <c r="K159" s="8" t="b">
        <f t="shared" si="168"/>
        <v>0</v>
      </c>
      <c r="L159" s="8" t="b">
        <f t="shared" si="168"/>
        <v>0</v>
      </c>
      <c r="M159" s="8" t="b">
        <f t="shared" ref="M159:N159" si="169">IF(M155="Good/Adequate","NA",IF(M155="Poor","",IF(M147="No","NA")))</f>
        <v>0</v>
      </c>
      <c r="N159" s="8" t="b">
        <f t="shared" si="169"/>
        <v>0</v>
      </c>
      <c r="P159" s="92">
        <f>COUNTIF(E159:N159,"Yes")</f>
        <v>0</v>
      </c>
      <c r="Q159" s="93" t="str">
        <f t="shared" si="141"/>
        <v>%</v>
      </c>
      <c r="R159" s="93">
        <f>COUNTIF(E159:N159, "no")</f>
        <v>0</v>
      </c>
      <c r="S159" s="93" t="str">
        <f t="shared" si="142"/>
        <v>%</v>
      </c>
      <c r="T159" s="93">
        <f t="shared" si="143"/>
        <v>0</v>
      </c>
      <c r="U159" s="94">
        <f t="shared" si="144"/>
        <v>10</v>
      </c>
      <c r="V159" s="93">
        <f t="shared" si="145"/>
        <v>0</v>
      </c>
      <c r="W159" s="95">
        <f t="shared" si="146"/>
        <v>10</v>
      </c>
      <c r="X159" s="93"/>
      <c r="Y159" s="96">
        <f t="shared" si="147"/>
        <v>10</v>
      </c>
      <c r="Z159" s="96">
        <f t="shared" si="148"/>
        <v>0</v>
      </c>
      <c r="AA159" s="96" t="str">
        <f>IF(U159=W159,"No data", IF(V159=W159,"NA", IF(U159+V159=W159,"NA", S159)))</f>
        <v>No data</v>
      </c>
    </row>
    <row r="160" spans="1:27" ht="90">
      <c r="A160" s="27"/>
      <c r="B160" s="78" t="s">
        <v>196</v>
      </c>
      <c r="C160" s="27" t="s">
        <v>197</v>
      </c>
      <c r="D160" s="21"/>
      <c r="E160" s="13" t="b">
        <f>IF(E147="No","NA", IF(E147="Yes",""))</f>
        <v>0</v>
      </c>
      <c r="F160" s="13" t="b">
        <f t="shared" ref="F160:L160" si="170">IF(F147="No","NA", IF(F147="Yes",""))</f>
        <v>0</v>
      </c>
      <c r="G160" s="13" t="b">
        <f t="shared" si="170"/>
        <v>0</v>
      </c>
      <c r="H160" s="13" t="b">
        <f t="shared" si="170"/>
        <v>0</v>
      </c>
      <c r="I160" s="13" t="b">
        <f t="shared" si="170"/>
        <v>0</v>
      </c>
      <c r="J160" s="13" t="b">
        <f t="shared" si="170"/>
        <v>0</v>
      </c>
      <c r="K160" s="13" t="b">
        <f t="shared" si="170"/>
        <v>0</v>
      </c>
      <c r="L160" s="13" t="b">
        <f t="shared" si="170"/>
        <v>0</v>
      </c>
      <c r="M160" s="13" t="b">
        <f t="shared" ref="M160:N160" si="171">IF(M147="No","NA", IF(M147="Yes",""))</f>
        <v>0</v>
      </c>
      <c r="N160" s="13" t="b">
        <f t="shared" si="171"/>
        <v>0</v>
      </c>
      <c r="P160" s="92">
        <f>COUNTIF(E160:N160,"Yes")</f>
        <v>0</v>
      </c>
      <c r="Q160" s="93" t="str">
        <f t="shared" si="141"/>
        <v>%</v>
      </c>
      <c r="R160" s="93">
        <f>COUNTIF(E160:N160, "no")</f>
        <v>0</v>
      </c>
      <c r="S160" s="93" t="str">
        <f t="shared" si="142"/>
        <v>%</v>
      </c>
      <c r="T160" s="93">
        <f t="shared" si="143"/>
        <v>0</v>
      </c>
      <c r="U160" s="94">
        <f t="shared" si="144"/>
        <v>10</v>
      </c>
      <c r="V160" s="93">
        <f t="shared" si="145"/>
        <v>0</v>
      </c>
      <c r="W160" s="95">
        <f t="shared" si="146"/>
        <v>10</v>
      </c>
      <c r="X160" s="93"/>
      <c r="Y160" s="96">
        <f t="shared" si="147"/>
        <v>10</v>
      </c>
      <c r="Z160" s="96">
        <f t="shared" si="148"/>
        <v>0</v>
      </c>
      <c r="AA160" s="96" t="str">
        <f t="shared" ref="AA160:AA168" si="172">IF(U160=W160,"No data", IF(V160=W160,"NA", IF(U160+V160=W160,"NA", Q160)))</f>
        <v>No data</v>
      </c>
    </row>
    <row r="161" spans="1:27" ht="30" customHeight="1">
      <c r="A161" s="20"/>
      <c r="B161" s="77" t="s">
        <v>230</v>
      </c>
      <c r="C161" s="14" t="s">
        <v>231</v>
      </c>
      <c r="D161" s="21"/>
      <c r="E161" s="8" t="b">
        <f>IF(E160="No","NA",IF(E160="Yes","",IF(E147="No","NA")))</f>
        <v>0</v>
      </c>
      <c r="F161" s="8" t="b">
        <f t="shared" ref="F161:L161" si="173">IF(F160="No","NA",IF(F160="Yes","",IF(F147="No","NA")))</f>
        <v>0</v>
      </c>
      <c r="G161" s="8" t="b">
        <f t="shared" si="173"/>
        <v>0</v>
      </c>
      <c r="H161" s="8" t="b">
        <f t="shared" si="173"/>
        <v>0</v>
      </c>
      <c r="I161" s="8" t="b">
        <f t="shared" si="173"/>
        <v>0</v>
      </c>
      <c r="J161" s="8" t="b">
        <f t="shared" si="173"/>
        <v>0</v>
      </c>
      <c r="K161" s="8" t="b">
        <f t="shared" si="173"/>
        <v>0</v>
      </c>
      <c r="L161" s="8" t="b">
        <f t="shared" si="173"/>
        <v>0</v>
      </c>
      <c r="M161" s="8" t="b">
        <f t="shared" ref="M161:N161" si="174">IF(M160="No","NA",IF(M160="Yes","",IF(M147="No","NA")))</f>
        <v>0</v>
      </c>
      <c r="N161" s="8" t="b">
        <f t="shared" si="174"/>
        <v>0</v>
      </c>
      <c r="P161" s="92">
        <f>COUNTIF(E161:N161,"Immediately")</f>
        <v>0</v>
      </c>
      <c r="Q161" s="93" t="str">
        <f t="shared" si="141"/>
        <v>%</v>
      </c>
      <c r="R161" s="93">
        <f>COUNTIF(E161:N161, "Delayed")</f>
        <v>0</v>
      </c>
      <c r="S161" s="93" t="str">
        <f t="shared" si="142"/>
        <v>%</v>
      </c>
      <c r="T161" s="93">
        <f t="shared" si="143"/>
        <v>0</v>
      </c>
      <c r="U161" s="94">
        <f t="shared" si="144"/>
        <v>10</v>
      </c>
      <c r="V161" s="93">
        <f t="shared" si="145"/>
        <v>0</v>
      </c>
      <c r="W161" s="95">
        <f t="shared" si="146"/>
        <v>10</v>
      </c>
      <c r="X161" s="93"/>
      <c r="Y161" s="96">
        <f t="shared" si="147"/>
        <v>10</v>
      </c>
      <c r="Z161" s="96">
        <f t="shared" si="148"/>
        <v>0</v>
      </c>
      <c r="AA161" s="96" t="str">
        <f t="shared" si="172"/>
        <v>No data</v>
      </c>
    </row>
    <row r="162" spans="1:27" ht="15" customHeight="1">
      <c r="A162" s="103"/>
      <c r="B162" s="105">
        <v>40</v>
      </c>
      <c r="C162" s="106" t="s">
        <v>198</v>
      </c>
      <c r="D162" s="20" t="s">
        <v>199</v>
      </c>
      <c r="E162" s="8" t="b">
        <f>IF(E147="No","NA", IF(E147="Yes",""))</f>
        <v>0</v>
      </c>
      <c r="F162" s="8" t="b">
        <f t="shared" ref="F162:L162" si="175">IF(F147="No","NA", IF(F147="Yes",""))</f>
        <v>0</v>
      </c>
      <c r="G162" s="8" t="b">
        <f t="shared" si="175"/>
        <v>0</v>
      </c>
      <c r="H162" s="8" t="b">
        <f t="shared" si="175"/>
        <v>0</v>
      </c>
      <c r="I162" s="8" t="b">
        <f t="shared" si="175"/>
        <v>0</v>
      </c>
      <c r="J162" s="8" t="b">
        <f t="shared" si="175"/>
        <v>0</v>
      </c>
      <c r="K162" s="8" t="b">
        <f t="shared" si="175"/>
        <v>0</v>
      </c>
      <c r="L162" s="8" t="b">
        <f t="shared" si="175"/>
        <v>0</v>
      </c>
      <c r="M162" s="8" t="b">
        <f t="shared" ref="M162:N162" si="176">IF(M147="No","NA", IF(M147="Yes",""))</f>
        <v>0</v>
      </c>
      <c r="N162" s="8" t="b">
        <f t="shared" si="176"/>
        <v>0</v>
      </c>
      <c r="P162" s="92">
        <f t="shared" ref="P162:P168" si="177">COUNTIF(E162:N162,"Yes")</f>
        <v>0</v>
      </c>
      <c r="Q162" s="93" t="str">
        <f t="shared" si="141"/>
        <v>%</v>
      </c>
      <c r="R162" s="93">
        <f t="shared" ref="R162:R168" si="178">COUNTIF(E162:N162, "no")</f>
        <v>0</v>
      </c>
      <c r="S162" s="93" t="str">
        <f t="shared" si="142"/>
        <v>%</v>
      </c>
      <c r="T162" s="93">
        <f t="shared" si="143"/>
        <v>0</v>
      </c>
      <c r="U162" s="94">
        <f t="shared" si="144"/>
        <v>10</v>
      </c>
      <c r="V162" s="93">
        <f t="shared" si="145"/>
        <v>0</v>
      </c>
      <c r="W162" s="95">
        <f t="shared" si="146"/>
        <v>10</v>
      </c>
      <c r="X162" s="93"/>
      <c r="Y162" s="96">
        <f t="shared" si="147"/>
        <v>10</v>
      </c>
      <c r="Z162" s="96">
        <f t="shared" si="148"/>
        <v>0</v>
      </c>
      <c r="AA162" s="96" t="str">
        <f t="shared" si="172"/>
        <v>No data</v>
      </c>
    </row>
    <row r="163" spans="1:27">
      <c r="A163" s="103"/>
      <c r="B163" s="105"/>
      <c r="C163" s="106"/>
      <c r="D163" s="20" t="s">
        <v>200</v>
      </c>
      <c r="E163" s="8" t="b">
        <f>IF(E147="No","NA", IF(E147="Yes",""))</f>
        <v>0</v>
      </c>
      <c r="F163" s="8" t="b">
        <f t="shared" ref="F163:L163" si="179">IF(F147="No","NA", IF(F147="Yes",""))</f>
        <v>0</v>
      </c>
      <c r="G163" s="8" t="b">
        <f t="shared" si="179"/>
        <v>0</v>
      </c>
      <c r="H163" s="8" t="b">
        <f t="shared" si="179"/>
        <v>0</v>
      </c>
      <c r="I163" s="8" t="b">
        <f t="shared" si="179"/>
        <v>0</v>
      </c>
      <c r="J163" s="8" t="b">
        <f t="shared" si="179"/>
        <v>0</v>
      </c>
      <c r="K163" s="8" t="b">
        <f t="shared" si="179"/>
        <v>0</v>
      </c>
      <c r="L163" s="8" t="b">
        <f t="shared" si="179"/>
        <v>0</v>
      </c>
      <c r="M163" s="8" t="b">
        <f t="shared" ref="M163:N163" si="180">IF(M147="No","NA", IF(M147="Yes",""))</f>
        <v>0</v>
      </c>
      <c r="N163" s="8" t="b">
        <f t="shared" si="180"/>
        <v>0</v>
      </c>
      <c r="P163" s="92">
        <f t="shared" si="177"/>
        <v>0</v>
      </c>
      <c r="Q163" s="93" t="str">
        <f t="shared" si="141"/>
        <v>%</v>
      </c>
      <c r="R163" s="93">
        <f t="shared" si="178"/>
        <v>0</v>
      </c>
      <c r="S163" s="93" t="str">
        <f t="shared" si="142"/>
        <v>%</v>
      </c>
      <c r="T163" s="93">
        <f t="shared" si="143"/>
        <v>0</v>
      </c>
      <c r="U163" s="94">
        <f t="shared" si="144"/>
        <v>10</v>
      </c>
      <c r="V163" s="93">
        <f t="shared" si="145"/>
        <v>0</v>
      </c>
      <c r="W163" s="95">
        <f t="shared" si="146"/>
        <v>10</v>
      </c>
      <c r="X163" s="93"/>
      <c r="Y163" s="96">
        <f t="shared" si="147"/>
        <v>10</v>
      </c>
      <c r="Z163" s="96">
        <f t="shared" si="148"/>
        <v>0</v>
      </c>
      <c r="AA163" s="96" t="str">
        <f t="shared" si="172"/>
        <v>No data</v>
      </c>
    </row>
    <row r="164" spans="1:27">
      <c r="A164" s="103"/>
      <c r="B164" s="105"/>
      <c r="C164" s="106"/>
      <c r="D164" s="20" t="s">
        <v>201</v>
      </c>
      <c r="E164" s="8" t="b">
        <f>IF(E147="No","NA", IF(E147="Yes",""))</f>
        <v>0</v>
      </c>
      <c r="F164" s="8" t="b">
        <f t="shared" ref="F164:L164" si="181">IF(F147="No","NA", IF(F147="Yes",""))</f>
        <v>0</v>
      </c>
      <c r="G164" s="8" t="b">
        <f t="shared" si="181"/>
        <v>0</v>
      </c>
      <c r="H164" s="8" t="b">
        <f t="shared" si="181"/>
        <v>0</v>
      </c>
      <c r="I164" s="8" t="b">
        <f t="shared" si="181"/>
        <v>0</v>
      </c>
      <c r="J164" s="8" t="b">
        <f t="shared" si="181"/>
        <v>0</v>
      </c>
      <c r="K164" s="8" t="b">
        <f t="shared" si="181"/>
        <v>0</v>
      </c>
      <c r="L164" s="8" t="b">
        <f t="shared" si="181"/>
        <v>0</v>
      </c>
      <c r="M164" s="8" t="b">
        <f t="shared" ref="M164:N164" si="182">IF(M147="No","NA", IF(M147="Yes",""))</f>
        <v>0</v>
      </c>
      <c r="N164" s="8" t="b">
        <f t="shared" si="182"/>
        <v>0</v>
      </c>
      <c r="P164" s="92">
        <f t="shared" si="177"/>
        <v>0</v>
      </c>
      <c r="Q164" s="93" t="str">
        <f t="shared" si="141"/>
        <v>%</v>
      </c>
      <c r="R164" s="93">
        <f t="shared" si="178"/>
        <v>0</v>
      </c>
      <c r="S164" s="93" t="str">
        <f t="shared" si="142"/>
        <v>%</v>
      </c>
      <c r="T164" s="93">
        <f t="shared" si="143"/>
        <v>0</v>
      </c>
      <c r="U164" s="94">
        <f t="shared" si="144"/>
        <v>10</v>
      </c>
      <c r="V164" s="93">
        <f t="shared" si="145"/>
        <v>0</v>
      </c>
      <c r="W164" s="95">
        <f t="shared" si="146"/>
        <v>10</v>
      </c>
      <c r="X164" s="93"/>
      <c r="Y164" s="96">
        <f t="shared" si="147"/>
        <v>10</v>
      </c>
      <c r="Z164" s="96">
        <f t="shared" si="148"/>
        <v>0</v>
      </c>
      <c r="AA164" s="96" t="str">
        <f t="shared" si="172"/>
        <v>No data</v>
      </c>
    </row>
    <row r="165" spans="1:27">
      <c r="A165" s="104"/>
      <c r="B165" s="105"/>
      <c r="C165" s="106"/>
      <c r="D165" s="20" t="s">
        <v>202</v>
      </c>
      <c r="E165" s="8" t="b">
        <f>IF(E147="No","NA", IF(E147="Yes",""))</f>
        <v>0</v>
      </c>
      <c r="F165" s="8" t="b">
        <f t="shared" ref="F165:L165" si="183">IF(F147="No","NA", IF(F147="Yes",""))</f>
        <v>0</v>
      </c>
      <c r="G165" s="8" t="b">
        <f t="shared" si="183"/>
        <v>0</v>
      </c>
      <c r="H165" s="8" t="b">
        <f t="shared" si="183"/>
        <v>0</v>
      </c>
      <c r="I165" s="8" t="b">
        <f t="shared" si="183"/>
        <v>0</v>
      </c>
      <c r="J165" s="8" t="b">
        <f t="shared" si="183"/>
        <v>0</v>
      </c>
      <c r="K165" s="8" t="b">
        <f t="shared" si="183"/>
        <v>0</v>
      </c>
      <c r="L165" s="8" t="b">
        <f t="shared" si="183"/>
        <v>0</v>
      </c>
      <c r="M165" s="8" t="b">
        <f t="shared" ref="M165:N165" si="184">IF(M147="No","NA", IF(M147="Yes",""))</f>
        <v>0</v>
      </c>
      <c r="N165" s="8" t="b">
        <f t="shared" si="184"/>
        <v>0</v>
      </c>
      <c r="P165" s="92">
        <f t="shared" si="177"/>
        <v>0</v>
      </c>
      <c r="Q165" s="93" t="str">
        <f t="shared" si="141"/>
        <v>%</v>
      </c>
      <c r="R165" s="93">
        <f t="shared" si="178"/>
        <v>0</v>
      </c>
      <c r="S165" s="93" t="str">
        <f t="shared" si="142"/>
        <v>%</v>
      </c>
      <c r="T165" s="93">
        <f t="shared" si="143"/>
        <v>0</v>
      </c>
      <c r="U165" s="94">
        <f t="shared" si="144"/>
        <v>10</v>
      </c>
      <c r="V165" s="93">
        <f t="shared" si="145"/>
        <v>0</v>
      </c>
      <c r="W165" s="95">
        <f t="shared" si="146"/>
        <v>10</v>
      </c>
      <c r="X165" s="93"/>
      <c r="Y165" s="96">
        <f t="shared" si="147"/>
        <v>10</v>
      </c>
      <c r="Z165" s="96">
        <f t="shared" si="148"/>
        <v>0</v>
      </c>
      <c r="AA165" s="96" t="str">
        <f t="shared" si="172"/>
        <v>No data</v>
      </c>
    </row>
    <row r="166" spans="1:27" ht="60">
      <c r="A166" s="20"/>
      <c r="B166" s="77" t="s">
        <v>203</v>
      </c>
      <c r="C166" s="20" t="s">
        <v>204</v>
      </c>
      <c r="D166" s="19"/>
      <c r="E166" s="8"/>
      <c r="F166" s="8"/>
      <c r="G166" s="8"/>
      <c r="H166" s="12"/>
      <c r="I166" s="12"/>
      <c r="J166" s="12"/>
      <c r="K166" s="12"/>
      <c r="L166" s="12"/>
      <c r="M166" s="12"/>
      <c r="N166" s="8"/>
      <c r="P166" s="92">
        <f t="shared" si="177"/>
        <v>0</v>
      </c>
      <c r="Q166" s="93" t="str">
        <f t="shared" si="141"/>
        <v>%</v>
      </c>
      <c r="R166" s="93">
        <f t="shared" si="178"/>
        <v>0</v>
      </c>
      <c r="S166" s="93" t="str">
        <f t="shared" si="142"/>
        <v>%</v>
      </c>
      <c r="T166" s="93">
        <f t="shared" si="143"/>
        <v>0</v>
      </c>
      <c r="U166" s="94">
        <f t="shared" si="144"/>
        <v>10</v>
      </c>
      <c r="V166" s="93">
        <f t="shared" si="145"/>
        <v>0</v>
      </c>
      <c r="W166" s="95">
        <f t="shared" si="146"/>
        <v>10</v>
      </c>
      <c r="X166" s="93"/>
      <c r="Y166" s="96">
        <f t="shared" si="147"/>
        <v>0</v>
      </c>
      <c r="Z166" s="96">
        <f t="shared" si="148"/>
        <v>10</v>
      </c>
      <c r="AA166" s="96" t="str">
        <f t="shared" si="172"/>
        <v>No data</v>
      </c>
    </row>
    <row r="167" spans="1:27" ht="45">
      <c r="A167" s="19"/>
      <c r="B167" s="77" t="s">
        <v>205</v>
      </c>
      <c r="C167" s="20" t="s">
        <v>206</v>
      </c>
      <c r="D167" s="19"/>
      <c r="E167" s="8"/>
      <c r="F167" s="8"/>
      <c r="G167" s="8"/>
      <c r="H167" s="8"/>
      <c r="I167" s="8"/>
      <c r="J167" s="8"/>
      <c r="K167" s="8"/>
      <c r="L167" s="8"/>
      <c r="M167" s="8"/>
      <c r="N167" s="8"/>
      <c r="P167" s="92">
        <f t="shared" si="177"/>
        <v>0</v>
      </c>
      <c r="Q167" s="93" t="str">
        <f t="shared" si="141"/>
        <v>%</v>
      </c>
      <c r="R167" s="93">
        <f t="shared" si="178"/>
        <v>0</v>
      </c>
      <c r="S167" s="93" t="str">
        <f t="shared" si="142"/>
        <v>%</v>
      </c>
      <c r="T167" s="93">
        <f t="shared" si="143"/>
        <v>0</v>
      </c>
      <c r="U167" s="94">
        <f t="shared" si="144"/>
        <v>10</v>
      </c>
      <c r="V167" s="93">
        <f t="shared" si="145"/>
        <v>0</v>
      </c>
      <c r="W167" s="95">
        <f t="shared" si="146"/>
        <v>10</v>
      </c>
      <c r="X167" s="93"/>
      <c r="Y167" s="96">
        <f t="shared" si="147"/>
        <v>0</v>
      </c>
      <c r="Z167" s="96">
        <f t="shared" si="148"/>
        <v>10</v>
      </c>
      <c r="AA167" s="96" t="str">
        <f t="shared" si="172"/>
        <v>No data</v>
      </c>
    </row>
    <row r="168" spans="1:27" ht="45">
      <c r="A168" s="20"/>
      <c r="B168" s="77" t="s">
        <v>208</v>
      </c>
      <c r="C168" s="20" t="s">
        <v>209</v>
      </c>
      <c r="D168" s="19"/>
      <c r="E168" s="8" t="b">
        <f>IF(E167="No","NA",IF(E167="Yes",""))</f>
        <v>0</v>
      </c>
      <c r="F168" s="8" t="b">
        <f t="shared" ref="F168:N168" si="185">IF(F167="No","NA",IF(F167="Yes",""))</f>
        <v>0</v>
      </c>
      <c r="G168" s="8" t="b">
        <f t="shared" si="185"/>
        <v>0</v>
      </c>
      <c r="H168" s="8" t="b">
        <f t="shared" si="185"/>
        <v>0</v>
      </c>
      <c r="I168" s="8" t="b">
        <f t="shared" si="185"/>
        <v>0</v>
      </c>
      <c r="J168" s="8" t="b">
        <f t="shared" si="185"/>
        <v>0</v>
      </c>
      <c r="K168" s="8" t="b">
        <f t="shared" si="185"/>
        <v>0</v>
      </c>
      <c r="L168" s="8" t="b">
        <f t="shared" si="185"/>
        <v>0</v>
      </c>
      <c r="M168" s="8" t="b">
        <f t="shared" si="185"/>
        <v>0</v>
      </c>
      <c r="N168" s="8" t="b">
        <f t="shared" si="185"/>
        <v>0</v>
      </c>
      <c r="P168" s="92">
        <f t="shared" si="177"/>
        <v>0</v>
      </c>
      <c r="Q168" s="93" t="str">
        <f t="shared" si="141"/>
        <v>%</v>
      </c>
      <c r="R168" s="93">
        <f t="shared" si="178"/>
        <v>0</v>
      </c>
      <c r="S168" s="93" t="str">
        <f t="shared" si="142"/>
        <v>%</v>
      </c>
      <c r="T168" s="93">
        <f t="shared" si="143"/>
        <v>0</v>
      </c>
      <c r="U168" s="94">
        <f t="shared" si="144"/>
        <v>10</v>
      </c>
      <c r="V168" s="93">
        <f t="shared" si="145"/>
        <v>0</v>
      </c>
      <c r="W168" s="95">
        <f t="shared" si="146"/>
        <v>10</v>
      </c>
      <c r="X168" s="93"/>
      <c r="Y168" s="96">
        <f t="shared" si="147"/>
        <v>10</v>
      </c>
      <c r="Z168" s="96">
        <f t="shared" si="148"/>
        <v>0</v>
      </c>
      <c r="AA168" s="96" t="str">
        <f t="shared" si="172"/>
        <v>No data</v>
      </c>
    </row>
  </sheetData>
  <sheetProtection selectLockedCells="1"/>
  <mergeCells count="93">
    <mergeCell ref="C75:C76"/>
    <mergeCell ref="C73:C74"/>
    <mergeCell ref="C71:C72"/>
    <mergeCell ref="A70:A86"/>
    <mergeCell ref="B70:B86"/>
    <mergeCell ref="C59:C61"/>
    <mergeCell ref="A59:A61"/>
    <mergeCell ref="B59:B61"/>
    <mergeCell ref="A87:N87"/>
    <mergeCell ref="A89:A90"/>
    <mergeCell ref="C89:C90"/>
    <mergeCell ref="B89:B90"/>
    <mergeCell ref="A68:A69"/>
    <mergeCell ref="B68:B69"/>
    <mergeCell ref="C68:C69"/>
    <mergeCell ref="C70:N70"/>
    <mergeCell ref="C85:C86"/>
    <mergeCell ref="C83:C84"/>
    <mergeCell ref="C81:C82"/>
    <mergeCell ref="C79:C80"/>
    <mergeCell ref="C77:C78"/>
    <mergeCell ref="B42:B53"/>
    <mergeCell ref="C42:N42"/>
    <mergeCell ref="C49:C53"/>
    <mergeCell ref="A42:A53"/>
    <mergeCell ref="A54:A57"/>
    <mergeCell ref="C54:C57"/>
    <mergeCell ref="B54:B57"/>
    <mergeCell ref="C38:C39"/>
    <mergeCell ref="C36:C37"/>
    <mergeCell ref="A36:A39"/>
    <mergeCell ref="B36:B39"/>
    <mergeCell ref="A33:N33"/>
    <mergeCell ref="A34:N34"/>
    <mergeCell ref="C23:C24"/>
    <mergeCell ref="C21:C22"/>
    <mergeCell ref="C19:C20"/>
    <mergeCell ref="A25:A30"/>
    <mergeCell ref="B25:B30"/>
    <mergeCell ref="C29:C30"/>
    <mergeCell ref="C27:C28"/>
    <mergeCell ref="C25:C26"/>
    <mergeCell ref="A91:A92"/>
    <mergeCell ref="B91:B92"/>
    <mergeCell ref="C91:C92"/>
    <mergeCell ref="A4:N4"/>
    <mergeCell ref="A7:A12"/>
    <mergeCell ref="B7:B12"/>
    <mergeCell ref="C7:C8"/>
    <mergeCell ref="C9:C10"/>
    <mergeCell ref="C11:C12"/>
    <mergeCell ref="C17:C18"/>
    <mergeCell ref="C15:C16"/>
    <mergeCell ref="C13:C14"/>
    <mergeCell ref="A13:A18"/>
    <mergeCell ref="B13:B18"/>
    <mergeCell ref="B19:B24"/>
    <mergeCell ref="A19:A24"/>
    <mergeCell ref="A95:A97"/>
    <mergeCell ref="B95:B97"/>
    <mergeCell ref="C95:C97"/>
    <mergeCell ref="A99:N99"/>
    <mergeCell ref="C102:N102"/>
    <mergeCell ref="C107:C108"/>
    <mergeCell ref="C105:C106"/>
    <mergeCell ref="C103:C104"/>
    <mergeCell ref="A102:A118"/>
    <mergeCell ref="B102:B118"/>
    <mergeCell ref="C117:C118"/>
    <mergeCell ref="C115:C116"/>
    <mergeCell ref="C113:C114"/>
    <mergeCell ref="C111:C112"/>
    <mergeCell ref="C109:C110"/>
    <mergeCell ref="A122:A126"/>
    <mergeCell ref="B122:B126"/>
    <mergeCell ref="C122:C126"/>
    <mergeCell ref="A127:N127"/>
    <mergeCell ref="A129:N129"/>
    <mergeCell ref="A136:A138"/>
    <mergeCell ref="B136:B138"/>
    <mergeCell ref="C136:C138"/>
    <mergeCell ref="A140:N140"/>
    <mergeCell ref="A142:A144"/>
    <mergeCell ref="B142:B144"/>
    <mergeCell ref="C142:C144"/>
    <mergeCell ref="A162:A165"/>
    <mergeCell ref="B162:B165"/>
    <mergeCell ref="C162:C165"/>
    <mergeCell ref="A146:N146"/>
    <mergeCell ref="A148:N148"/>
    <mergeCell ref="A156:A159"/>
    <mergeCell ref="B156:B159"/>
    <mergeCell ref="C156:C159"/>
  </mergeCells>
  <conditionalFormatting sqref="E94:N98 E88:N88 E43:N62 E128:N128 E168:N168 E162:N166 E160:N160 E150:N155 E142:N145 E136:N138 E134:N134 E132:N132 E104:N104 E106:N106 E108:N108 E110:N110 E112:N112 E114:N114 E116:N116 E118:N121 E100:N101">
    <cfRule type="containsText" dxfId="21" priority="49" operator="containsText" text="No">
      <formula>NOT(ISERROR(SEARCH("No",E43)))</formula>
    </cfRule>
  </conditionalFormatting>
  <conditionalFormatting sqref="E65:N65 E139:N139 E156:N159 E67:N67">
    <cfRule type="containsText" dxfId="20" priority="45" operator="containsText" text="Yes">
      <formula>NOT(ISERROR(SEARCH("Yes",E65)))</formula>
    </cfRule>
  </conditionalFormatting>
  <conditionalFormatting sqref="E72:N72 E74:N74 E76:N76 E78:N78 E80:N80 E82:N82 E84:N84 E86:N86">
    <cfRule type="containsText" dxfId="19" priority="41" operator="containsText" text="0-99%">
      <formula>NOT(ISERROR(SEARCH("0-99%",E72)))</formula>
    </cfRule>
  </conditionalFormatting>
  <conditionalFormatting sqref="F93:N93">
    <cfRule type="containsText" dxfId="18" priority="36" operator="containsText" text="&gt;12 hours">
      <formula>NOT(ISERROR(SEARCH("&gt;12 hours",F93)))</formula>
    </cfRule>
  </conditionalFormatting>
  <conditionalFormatting sqref="E122:N126 E154:N155">
    <cfRule type="containsText" dxfId="17" priority="21" operator="containsText" text="Poor">
      <formula>NOT(ISERROR(SEARCH("Poor",E122)))</formula>
    </cfRule>
  </conditionalFormatting>
  <conditionalFormatting sqref="E161:N161 E156:N159">
    <cfRule type="containsText" dxfId="16" priority="17" operator="containsText" text="Delayed">
      <formula>NOT(ISERROR(SEARCH("Delayed",E156)))</formula>
    </cfRule>
  </conditionalFormatting>
  <conditionalFormatting sqref="E131:N131">
    <cfRule type="containsText" dxfId="15" priority="13" operator="containsText" text="No">
      <formula>NOT(ISERROR(SEARCH("No",E131)))</formula>
    </cfRule>
  </conditionalFormatting>
  <conditionalFormatting sqref="E93:N93">
    <cfRule type="containsText" dxfId="14" priority="2" operator="containsText" text="Greater than 12 hours following admission">
      <formula>NOT(ISERROR(SEARCH("Greater than 12 hours following admission",E93)))</formula>
    </cfRule>
  </conditionalFormatting>
  <dataValidations xWindow="378" yWindow="526" count="21">
    <dataValidation type="list" allowBlank="1" showInputMessage="1" showErrorMessage="1" sqref="E119:N119 E145:N145 E147:N147 E88:N88 E141:N141 E128:N128 E94:N97 E43:N61 E65:N65 E100:N100 E167:N167 E30:N30 E28:N28 E26:N26 E24:N24 E22:N22 E20:N20 E18:N18 E16:N16 E14:N14 E12:N12 E10:N10 E8:N8 E37:N37 E39:N39 E69:N69">
      <formula1>Answer17</formula1>
    </dataValidation>
    <dataValidation type="list" allowBlank="1" showInputMessage="1" showErrorMessage="1" sqref="E161:N161">
      <formula1>Answer33</formula1>
    </dataValidation>
    <dataValidation type="list" allowBlank="1" showInputMessage="1" showErrorMessage="1" sqref="E101:N101 E103:N118 E130:N132 E121:N121 E134:N134 E142:N144 E149:N153 E156:N160 E168:N168 E162:N166 E67:N67">
      <formula1>Answer22</formula1>
    </dataValidation>
    <dataValidation type="list" allowBlank="1" showInputMessage="1" showErrorMessage="1" sqref="E62:N62 E98:N98 E120:N120 E136:N139 E92:N92 E90:N90">
      <formula1>Answer28</formula1>
    </dataValidation>
    <dataValidation type="list" allowBlank="1" showInputMessage="1" showErrorMessage="1" sqref="E122:N126">
      <formula1>Answer29</formula1>
    </dataValidation>
    <dataValidation type="list" allowBlank="1" showInputMessage="1" showErrorMessage="1" sqref="E63:N64">
      <formula1>Answer8</formula1>
    </dataValidation>
    <dataValidation type="time" allowBlank="1" showInputMessage="1" showErrorMessage="1" promptTitle="Time" prompt="hh:mm" sqref="E38:N38 E17:N17 E23:N23 E29:N29 E11:N11">
      <formula1>0</formula1>
      <formula2>0.999305555555556</formula2>
    </dataValidation>
    <dataValidation type="date" allowBlank="1" showInputMessage="1" showErrorMessage="1" promptTitle="Date" prompt="dd/mm/yyyy" sqref="E36:N36 E19:N19 E25:N25 E13:N13 E7:N7">
      <formula1>36526</formula1>
      <formula2>55153</formula2>
    </dataValidation>
    <dataValidation type="list" allowBlank="1" showInputMessage="1" showErrorMessage="1" prompt="Please specify the number" sqref="E68:N68">
      <formula1>Answer9</formula1>
    </dataValidation>
    <dataValidation type="list" allowBlank="1" showInputMessage="1" showErrorMessage="1" sqref="E74:N74 E76:N76 E78:N78 E80:N80 E82:N82 E84:N84 E86:N86 E72:N72">
      <formula1>Answer20</formula1>
    </dataValidation>
    <dataValidation type="date" allowBlank="1" showInputMessage="1" showErrorMessage="1" sqref="E91:N91">
      <formula1>36526</formula1>
      <formula2>55153</formula2>
    </dataValidation>
    <dataValidation type="time" allowBlank="1" showInputMessage="1" showErrorMessage="1" sqref="E89:N89">
      <formula1>0</formula1>
      <formula2>0.999305555555556</formula2>
    </dataValidation>
    <dataValidation type="list" allowBlank="1" showInputMessage="1" showErrorMessage="1" sqref="E154:N155">
      <formula1>Answer32</formula1>
    </dataValidation>
    <dataValidation type="list" allowBlank="1" showErrorMessage="1" prompt="Please specify the number" sqref="E71:N71 E73:N73 E75:N75 E77:N77 E79:N79 E81:N81 E83:N83 E85:N85">
      <formula1>Answer9</formula1>
    </dataValidation>
    <dataValidation type="list" allowBlank="1" showInputMessage="1" showErrorMessage="1" sqref="E93:N93">
      <formula1>Answer31</formula1>
    </dataValidation>
    <dataValidation type="list" allowBlank="1" showInputMessage="1" showErrorMessage="1" sqref="E6:N6">
      <formula1>Answer1</formula1>
    </dataValidation>
    <dataValidation type="list" allowBlank="1" showInputMessage="1" showErrorMessage="1" sqref="E9:N9 E27:N27 E15:N15 E21:N21">
      <formula1>Answer2</formula1>
    </dataValidation>
    <dataValidation type="list" allowBlank="1" showInputMessage="1" showErrorMessage="1" sqref="E31:N31">
      <formula1>Answer3</formula1>
    </dataValidation>
    <dataValidation type="list" allowBlank="1" showInputMessage="1" showErrorMessage="1" sqref="E32:N32">
      <formula1>Answer4</formula1>
    </dataValidation>
    <dataValidation type="whole" allowBlank="1" showInputMessage="1" showErrorMessage="1" prompt="Years&#10;" sqref="E5:N5">
      <formula1>0</formula1>
      <formula2>120</formula2>
    </dataValidation>
    <dataValidation type="list" allowBlank="1" showInputMessage="1" showErrorMessage="1" sqref="E35:N35">
      <formula1>Answer34</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6"/>
  <dimension ref="A1:AM41"/>
  <sheetViews>
    <sheetView workbookViewId="0">
      <selection sqref="A1:H1"/>
    </sheetView>
  </sheetViews>
  <sheetFormatPr defaultRowHeight="15"/>
  <cols>
    <col min="1" max="8" width="9.140625" style="1"/>
    <col min="9" max="23" width="8.5703125" style="54" customWidth="1"/>
    <col min="24" max="24" width="9.140625" style="4"/>
    <col min="25" max="25" width="31.28515625" style="59" customWidth="1"/>
    <col min="26" max="38" width="9.140625" style="59"/>
    <col min="39" max="39" width="9.140625" style="58"/>
    <col min="40" max="16384" width="9.140625" style="4"/>
  </cols>
  <sheetData>
    <row r="1" spans="1:26">
      <c r="A1" s="137" t="s">
        <v>248</v>
      </c>
      <c r="B1" s="137"/>
      <c r="C1" s="137"/>
      <c r="D1" s="137"/>
      <c r="E1" s="137"/>
      <c r="F1" s="137"/>
      <c r="G1" s="137"/>
      <c r="H1" s="137"/>
    </row>
    <row r="2" spans="1:26">
      <c r="I2" s="136" t="s">
        <v>352</v>
      </c>
      <c r="J2" s="136"/>
      <c r="K2" s="136"/>
      <c r="L2" s="136"/>
      <c r="M2" s="136"/>
      <c r="N2" s="136"/>
      <c r="O2" s="136"/>
      <c r="P2" s="136"/>
      <c r="Q2" s="136"/>
      <c r="R2" s="136"/>
      <c r="S2" s="136"/>
      <c r="T2" s="136"/>
      <c r="U2" s="136"/>
      <c r="V2" s="136"/>
      <c r="W2" s="136"/>
    </row>
    <row r="3" spans="1:26" ht="30" customHeight="1">
      <c r="I3" s="55">
        <v>1</v>
      </c>
      <c r="J3" s="55">
        <v>2</v>
      </c>
      <c r="K3" s="55">
        <v>3</v>
      </c>
      <c r="L3" s="55">
        <v>4</v>
      </c>
      <c r="M3" s="55">
        <v>5</v>
      </c>
      <c r="N3" s="55">
        <v>6</v>
      </c>
      <c r="O3" s="55">
        <v>7</v>
      </c>
      <c r="P3" s="55">
        <v>8</v>
      </c>
      <c r="Q3" s="55">
        <v>9</v>
      </c>
      <c r="R3" s="55">
        <v>10</v>
      </c>
      <c r="S3" s="55">
        <v>11</v>
      </c>
      <c r="T3" s="55">
        <v>12</v>
      </c>
      <c r="U3" s="55">
        <v>13</v>
      </c>
      <c r="V3" s="55">
        <v>14</v>
      </c>
      <c r="W3" s="55">
        <v>15</v>
      </c>
      <c r="Y3" s="134" t="s">
        <v>406</v>
      </c>
      <c r="Z3" s="135" t="s">
        <v>113</v>
      </c>
    </row>
    <row r="4" spans="1:26">
      <c r="I4" s="71" t="s">
        <v>250</v>
      </c>
      <c r="J4" s="71" t="s">
        <v>264</v>
      </c>
      <c r="K4" s="71" t="s">
        <v>271</v>
      </c>
      <c r="L4" s="71" t="s">
        <v>273</v>
      </c>
      <c r="M4" s="71" t="s">
        <v>281</v>
      </c>
      <c r="N4" s="71" t="s">
        <v>284</v>
      </c>
      <c r="O4" s="71" t="s">
        <v>291</v>
      </c>
      <c r="P4" s="71" t="s">
        <v>302</v>
      </c>
      <c r="Q4" s="71" t="s">
        <v>304</v>
      </c>
      <c r="R4" s="71" t="s">
        <v>307</v>
      </c>
      <c r="S4" s="71" t="s">
        <v>314</v>
      </c>
      <c r="T4" s="71" t="s">
        <v>307</v>
      </c>
      <c r="U4" s="71" t="s">
        <v>316</v>
      </c>
      <c r="V4" s="71" t="s">
        <v>328</v>
      </c>
      <c r="W4" s="71" t="s">
        <v>331</v>
      </c>
      <c r="Y4" s="134"/>
      <c r="Z4" s="135"/>
    </row>
    <row r="5" spans="1:26">
      <c r="I5" s="71" t="s">
        <v>251</v>
      </c>
      <c r="J5" s="71" t="s">
        <v>265</v>
      </c>
      <c r="K5" s="71" t="s">
        <v>272</v>
      </c>
      <c r="L5" s="71" t="s">
        <v>274</v>
      </c>
      <c r="M5" s="71" t="s">
        <v>282</v>
      </c>
      <c r="N5" s="71" t="s">
        <v>285</v>
      </c>
      <c r="O5" s="71" t="s">
        <v>292</v>
      </c>
      <c r="P5" s="71" t="s">
        <v>303</v>
      </c>
      <c r="Q5" s="71" t="s">
        <v>305</v>
      </c>
      <c r="R5" s="71" t="s">
        <v>308</v>
      </c>
      <c r="T5" s="71" t="s">
        <v>315</v>
      </c>
      <c r="U5" s="71" t="s">
        <v>317</v>
      </c>
      <c r="V5" s="71" t="s">
        <v>329</v>
      </c>
      <c r="W5" s="71" t="s">
        <v>330</v>
      </c>
      <c r="Y5" s="134"/>
      <c r="Z5" s="135"/>
    </row>
    <row r="6" spans="1:26">
      <c r="I6" s="71" t="s">
        <v>252</v>
      </c>
      <c r="J6" s="71" t="s">
        <v>266</v>
      </c>
      <c r="L6" s="71" t="s">
        <v>275</v>
      </c>
      <c r="M6" s="71" t="s">
        <v>283</v>
      </c>
      <c r="N6" s="71" t="s">
        <v>286</v>
      </c>
      <c r="O6" s="71" t="s">
        <v>293</v>
      </c>
      <c r="Q6" s="71" t="s">
        <v>306</v>
      </c>
      <c r="R6" s="71" t="s">
        <v>309</v>
      </c>
      <c r="U6" s="71" t="s">
        <v>318</v>
      </c>
      <c r="Y6" s="134"/>
      <c r="Z6" s="135"/>
    </row>
    <row r="7" spans="1:26">
      <c r="I7" s="71" t="s">
        <v>253</v>
      </c>
      <c r="J7" s="71" t="s">
        <v>267</v>
      </c>
      <c r="L7" s="71" t="s">
        <v>276</v>
      </c>
      <c r="N7" s="71" t="s">
        <v>287</v>
      </c>
      <c r="O7" s="71" t="s">
        <v>294</v>
      </c>
      <c r="R7" s="71" t="s">
        <v>310</v>
      </c>
      <c r="U7" s="71" t="s">
        <v>319</v>
      </c>
      <c r="Y7" s="134"/>
      <c r="Z7" s="135"/>
    </row>
    <row r="8" spans="1:26">
      <c r="I8" s="71" t="s">
        <v>254</v>
      </c>
      <c r="J8" s="71" t="s">
        <v>268</v>
      </c>
      <c r="L8" s="71" t="s">
        <v>277</v>
      </c>
      <c r="N8" s="71" t="s">
        <v>288</v>
      </c>
      <c r="O8" s="71" t="s">
        <v>295</v>
      </c>
      <c r="R8" s="71" t="s">
        <v>311</v>
      </c>
      <c r="U8" s="71" t="s">
        <v>320</v>
      </c>
      <c r="Y8" s="73" t="s">
        <v>407</v>
      </c>
      <c r="Z8" s="74">
        <v>100</v>
      </c>
    </row>
    <row r="9" spans="1:26">
      <c r="I9" s="71" t="s">
        <v>255</v>
      </c>
      <c r="J9" s="71" t="s">
        <v>269</v>
      </c>
      <c r="L9" s="71" t="s">
        <v>278</v>
      </c>
      <c r="N9" s="71" t="s">
        <v>289</v>
      </c>
      <c r="O9" s="71" t="s">
        <v>296</v>
      </c>
      <c r="R9" s="71" t="s">
        <v>312</v>
      </c>
      <c r="U9" s="71" t="s">
        <v>321</v>
      </c>
      <c r="Y9" s="73" t="s">
        <v>408</v>
      </c>
      <c r="Z9" s="75">
        <v>50</v>
      </c>
    </row>
    <row r="10" spans="1:26">
      <c r="I10" s="71" t="s">
        <v>256</v>
      </c>
      <c r="J10" s="71" t="s">
        <v>270</v>
      </c>
      <c r="L10" s="71" t="s">
        <v>279</v>
      </c>
      <c r="N10" s="71" t="s">
        <v>290</v>
      </c>
      <c r="O10" s="71" t="s">
        <v>297</v>
      </c>
      <c r="R10" s="71" t="s">
        <v>313</v>
      </c>
      <c r="U10" s="71" t="s">
        <v>322</v>
      </c>
    </row>
    <row r="11" spans="1:26">
      <c r="I11" s="71" t="s">
        <v>249</v>
      </c>
      <c r="L11" s="71" t="s">
        <v>280</v>
      </c>
      <c r="O11" s="71" t="s">
        <v>298</v>
      </c>
      <c r="U11" s="71" t="s">
        <v>323</v>
      </c>
    </row>
    <row r="12" spans="1:26">
      <c r="I12" s="71" t="s">
        <v>257</v>
      </c>
      <c r="O12" s="71" t="s">
        <v>299</v>
      </c>
      <c r="U12" s="71" t="s">
        <v>324</v>
      </c>
    </row>
    <row r="13" spans="1:26">
      <c r="I13" s="71" t="s">
        <v>258</v>
      </c>
      <c r="O13" s="71" t="s">
        <v>300</v>
      </c>
      <c r="U13" s="71" t="s">
        <v>325</v>
      </c>
    </row>
    <row r="14" spans="1:26">
      <c r="I14" s="71" t="s">
        <v>259</v>
      </c>
      <c r="O14" s="71" t="s">
        <v>301</v>
      </c>
      <c r="U14" s="71" t="s">
        <v>326</v>
      </c>
    </row>
    <row r="15" spans="1:26">
      <c r="I15" s="71" t="s">
        <v>260</v>
      </c>
      <c r="U15" s="71" t="s">
        <v>327</v>
      </c>
    </row>
    <row r="16" spans="1:26">
      <c r="I16" s="71" t="s">
        <v>261</v>
      </c>
    </row>
    <row r="17" spans="9:23">
      <c r="I17" s="71" t="s">
        <v>263</v>
      </c>
    </row>
    <row r="18" spans="9:23">
      <c r="I18" s="71" t="s">
        <v>262</v>
      </c>
    </row>
    <row r="21" spans="9:23">
      <c r="I21" s="136" t="s">
        <v>353</v>
      </c>
      <c r="J21" s="136"/>
      <c r="K21" s="136"/>
      <c r="L21" s="136"/>
      <c r="M21" s="136"/>
      <c r="N21" s="136"/>
      <c r="O21" s="136"/>
      <c r="P21" s="136"/>
      <c r="Q21" s="136"/>
      <c r="R21" s="136"/>
      <c r="S21" s="136"/>
      <c r="T21" s="136"/>
      <c r="U21" s="136"/>
      <c r="V21" s="136"/>
      <c r="W21" s="136"/>
    </row>
    <row r="22" spans="9:23" ht="30" customHeight="1">
      <c r="I22" s="72">
        <v>1</v>
      </c>
      <c r="J22" s="72">
        <v>2</v>
      </c>
      <c r="K22" s="72">
        <v>3</v>
      </c>
      <c r="L22" s="72">
        <v>4</v>
      </c>
      <c r="M22" s="72">
        <v>5</v>
      </c>
      <c r="N22" s="72">
        <v>6</v>
      </c>
      <c r="O22" s="72">
        <v>7</v>
      </c>
      <c r="P22" s="72">
        <v>8</v>
      </c>
      <c r="Q22" s="72">
        <v>9</v>
      </c>
      <c r="R22" s="72">
        <v>10</v>
      </c>
      <c r="S22" s="72">
        <v>11</v>
      </c>
      <c r="T22" s="72">
        <v>12</v>
      </c>
      <c r="U22" s="72">
        <v>13</v>
      </c>
      <c r="V22" s="72">
        <v>14</v>
      </c>
      <c r="W22" s="72">
        <v>15</v>
      </c>
    </row>
    <row r="23" spans="9:23">
      <c r="I23" s="61" t="str">
        <f>'Audit tool'!AA43</f>
        <v>No data</v>
      </c>
      <c r="J23" s="61" t="str">
        <f>'Audit tool'!AA58</f>
        <v>No data</v>
      </c>
      <c r="K23" s="61" t="str">
        <f>'Audit tool'!AA65</f>
        <v>No data</v>
      </c>
      <c r="L23" s="61" t="str">
        <f>'Audit tool'!AA72</f>
        <v>No data</v>
      </c>
      <c r="M23" s="61" t="str">
        <f>'Audit tool'!AA88</f>
        <v>No data</v>
      </c>
      <c r="N23" s="61" t="str">
        <f>'Audit tool'!AA59</f>
        <v>No data</v>
      </c>
      <c r="O23" s="61" t="str">
        <f>'Audit tool'!AA100</f>
        <v>No data</v>
      </c>
      <c r="P23" s="61" t="str">
        <f>'Audit tool'!AA120</f>
        <v>No data</v>
      </c>
      <c r="Q23" s="61" t="str">
        <f>'Audit tool'!AA142</f>
        <v>No data</v>
      </c>
      <c r="R23" s="61" t="str">
        <f>'Audit tool'!AA128</f>
        <v>No data</v>
      </c>
      <c r="S23" s="61" t="str">
        <f>'Audit tool'!AA145</f>
        <v>No data</v>
      </c>
      <c r="T23" s="61" t="str">
        <f>'Audit tool'!AA128</f>
        <v>No data</v>
      </c>
      <c r="U23" s="61" t="str">
        <f>'Audit tool'!AA154</f>
        <v>No data</v>
      </c>
      <c r="V23" s="61" t="str">
        <f>'Audit tool'!AA150</f>
        <v>No data</v>
      </c>
      <c r="W23" s="61" t="str">
        <f>'Audit tool'!AA166</f>
        <v>No data</v>
      </c>
    </row>
    <row r="24" spans="9:23">
      <c r="I24" s="61" t="str">
        <f>'Audit tool'!AA44</f>
        <v>No data</v>
      </c>
      <c r="J24" s="61" t="str">
        <f>'Audit tool'!AA62</f>
        <v>No data</v>
      </c>
      <c r="K24" s="61" t="str">
        <f>'Audit tool'!AA67</f>
        <v>No data</v>
      </c>
      <c r="L24" s="61" t="str">
        <f>'Audit tool'!AA74</f>
        <v>No data</v>
      </c>
      <c r="M24" s="61" t="str">
        <f>'Audit tool'!AA93</f>
        <v>No data</v>
      </c>
      <c r="N24" s="61" t="str">
        <f>'Audit tool'!AA60</f>
        <v>No data</v>
      </c>
      <c r="O24" s="61" t="str">
        <f>'Audit tool'!AA101</f>
        <v>No data</v>
      </c>
      <c r="P24" s="61" t="str">
        <f>'Audit tool'!AA121</f>
        <v>No data</v>
      </c>
      <c r="Q24" s="61" t="str">
        <f>'Audit tool'!AA143</f>
        <v>No data</v>
      </c>
      <c r="R24" s="61" t="str">
        <f>'Audit tool'!AA131</f>
        <v>No data</v>
      </c>
      <c r="S24" s="60"/>
      <c r="T24" s="61" t="str">
        <f>'Audit tool'!AA139</f>
        <v>No data</v>
      </c>
      <c r="U24" s="61" t="str">
        <f>'Audit tool'!AA155</f>
        <v>No data</v>
      </c>
      <c r="V24" s="61" t="str">
        <f>'Audit tool'!AA151</f>
        <v>No data</v>
      </c>
      <c r="W24" s="61" t="str">
        <f>'Audit tool'!AA168</f>
        <v>No data</v>
      </c>
    </row>
    <row r="25" spans="9:23">
      <c r="I25" s="61" t="str">
        <f>'Audit tool'!AA45</f>
        <v>No data</v>
      </c>
      <c r="J25" s="61" t="str">
        <f>'Audit tool'!AA122</f>
        <v>No data</v>
      </c>
      <c r="K25" s="60"/>
      <c r="L25" s="61" t="str">
        <f>'Audit tool'!AA76</f>
        <v>No data</v>
      </c>
      <c r="M25" s="61" t="str">
        <f>'Audit tool'!AA94</f>
        <v>No data</v>
      </c>
      <c r="N25" s="61" t="str">
        <f>'Audit tool'!AA61</f>
        <v>No data</v>
      </c>
      <c r="O25" s="61" t="str">
        <f>'Audit tool'!AA104</f>
        <v>No data</v>
      </c>
      <c r="P25" s="60"/>
      <c r="Q25" s="61" t="str">
        <f>'Audit tool'!AA144</f>
        <v>No data</v>
      </c>
      <c r="R25" s="61" t="str">
        <f>'Audit tool'!AA132</f>
        <v>No data</v>
      </c>
      <c r="S25" s="60"/>
      <c r="T25" s="60"/>
      <c r="U25" s="61" t="str">
        <f>'Audit tool'!AA156</f>
        <v>No data</v>
      </c>
      <c r="W25" s="58"/>
    </row>
    <row r="26" spans="9:23">
      <c r="I26" s="61" t="str">
        <f>'Audit tool'!AA46</f>
        <v>No data</v>
      </c>
      <c r="J26" s="61" t="str">
        <f>'Audit tool'!AA123</f>
        <v>No data</v>
      </c>
      <c r="K26" s="60"/>
      <c r="L26" s="61" t="str">
        <f>'Audit tool'!AA78</f>
        <v>No data</v>
      </c>
      <c r="M26" s="60"/>
      <c r="N26" s="61" t="str">
        <f>'Audit tool'!AA95</f>
        <v>No data</v>
      </c>
      <c r="O26" s="61" t="str">
        <f>'Audit tool'!AA106</f>
        <v>No data</v>
      </c>
      <c r="P26" s="60"/>
      <c r="Q26" s="60"/>
      <c r="R26" s="61" t="str">
        <f>'Audit tool'!AA134</f>
        <v>No data</v>
      </c>
      <c r="S26" s="60"/>
      <c r="T26" s="60"/>
      <c r="U26" s="61" t="str">
        <f>'Audit tool'!AA157</f>
        <v>No data</v>
      </c>
      <c r="V26" s="60"/>
      <c r="W26" s="58"/>
    </row>
    <row r="27" spans="9:23">
      <c r="I27" s="61" t="str">
        <f>'Audit tool'!AA47</f>
        <v>No data</v>
      </c>
      <c r="J27" s="61" t="str">
        <f>'Audit tool'!AA124</f>
        <v>No data</v>
      </c>
      <c r="K27" s="60"/>
      <c r="L27" s="61" t="str">
        <f>'Audit tool'!AA80</f>
        <v>No data</v>
      </c>
      <c r="M27" s="60"/>
      <c r="N27" s="61" t="str">
        <f>'Audit tool'!AA96</f>
        <v>No data</v>
      </c>
      <c r="O27" s="61" t="str">
        <f>'Audit tool'!AA108</f>
        <v>No data</v>
      </c>
      <c r="P27" s="60"/>
      <c r="Q27" s="60"/>
      <c r="R27" s="61" t="str">
        <f>'Audit tool'!AA136</f>
        <v>No data</v>
      </c>
      <c r="S27" s="60"/>
      <c r="T27" s="60"/>
      <c r="U27" s="61" t="str">
        <f>'Audit tool'!AA158</f>
        <v>No data</v>
      </c>
      <c r="V27" s="60"/>
      <c r="W27" s="58"/>
    </row>
    <row r="28" spans="9:23">
      <c r="I28" s="61" t="str">
        <f>'Audit tool'!AA48</f>
        <v>No data</v>
      </c>
      <c r="J28" s="61" t="str">
        <f>'Audit tool'!AA125</f>
        <v>No data</v>
      </c>
      <c r="K28" s="60"/>
      <c r="L28" s="61" t="str">
        <f>'Audit tool'!AA82</f>
        <v>No data</v>
      </c>
      <c r="M28" s="60"/>
      <c r="N28" s="61" t="str">
        <f>'Audit tool'!AA97</f>
        <v>No data</v>
      </c>
      <c r="O28" s="61" t="str">
        <f>'Audit tool'!AA110</f>
        <v>No data</v>
      </c>
      <c r="P28" s="60"/>
      <c r="Q28" s="60"/>
      <c r="R28" s="61" t="str">
        <f>'Audit tool'!AA137</f>
        <v>No data</v>
      </c>
      <c r="S28" s="60"/>
      <c r="T28" s="60"/>
      <c r="U28" s="61" t="str">
        <f>'Audit tool'!AA159</f>
        <v>No data</v>
      </c>
      <c r="V28" s="60"/>
      <c r="W28" s="58"/>
    </row>
    <row r="29" spans="9:23">
      <c r="I29" s="61" t="str">
        <f>'Audit tool'!AA49</f>
        <v>No data</v>
      </c>
      <c r="J29" s="61" t="str">
        <f>'Audit tool'!AA126</f>
        <v>No data</v>
      </c>
      <c r="K29" s="60"/>
      <c r="L29" s="61" t="str">
        <f>'Audit tool'!AA84</f>
        <v>No data</v>
      </c>
      <c r="M29" s="60"/>
      <c r="N29" s="61" t="str">
        <f>'Audit tool'!AA98</f>
        <v>No data</v>
      </c>
      <c r="O29" s="61" t="str">
        <f>'Audit tool'!AA112</f>
        <v>No data</v>
      </c>
      <c r="P29" s="60"/>
      <c r="Q29" s="60"/>
      <c r="R29" s="61" t="str">
        <f>'Audit tool'!AA138</f>
        <v>No data</v>
      </c>
      <c r="S29" s="60"/>
      <c r="T29" s="60"/>
      <c r="U29" s="61" t="str">
        <f>'Audit tool'!AA160</f>
        <v>No data</v>
      </c>
      <c r="V29" s="60"/>
      <c r="W29" s="58"/>
    </row>
    <row r="30" spans="9:23">
      <c r="I30" s="61" t="str">
        <f>'Audit tool'!AA50</f>
        <v>No data</v>
      </c>
      <c r="J30" s="60"/>
      <c r="K30" s="60"/>
      <c r="L30" s="61" t="str">
        <f>'Audit tool'!AA86</f>
        <v>No data</v>
      </c>
      <c r="M30" s="60"/>
      <c r="N30" s="60"/>
      <c r="O30" s="61" t="str">
        <f>'Audit tool'!AA114</f>
        <v>No data</v>
      </c>
      <c r="P30" s="60"/>
      <c r="Q30" s="60"/>
      <c r="R30" s="60"/>
      <c r="S30" s="60"/>
      <c r="T30" s="60"/>
      <c r="U30" s="61" t="str">
        <f>'Audit tool'!AA161</f>
        <v>No data</v>
      </c>
      <c r="V30" s="60"/>
      <c r="W30" s="58"/>
    </row>
    <row r="31" spans="9:23">
      <c r="I31" s="61" t="str">
        <f>'Audit tool'!AA51</f>
        <v>No data</v>
      </c>
      <c r="J31" s="60"/>
      <c r="K31" s="60"/>
      <c r="L31" s="60"/>
      <c r="M31" s="60"/>
      <c r="N31" s="60"/>
      <c r="O31" s="61" t="str">
        <f>'Audit tool'!AA116</f>
        <v>No data</v>
      </c>
      <c r="P31" s="60"/>
      <c r="Q31" s="60"/>
      <c r="R31" s="60"/>
      <c r="S31" s="60"/>
      <c r="T31" s="60"/>
      <c r="U31" s="61" t="str">
        <f>'Audit tool'!AA162</f>
        <v>No data</v>
      </c>
      <c r="V31" s="60"/>
      <c r="W31" s="58"/>
    </row>
    <row r="32" spans="9:23">
      <c r="I32" s="61" t="str">
        <f>'Audit tool'!AA52</f>
        <v>No data</v>
      </c>
      <c r="J32" s="60"/>
      <c r="K32" s="60"/>
      <c r="L32" s="60"/>
      <c r="M32" s="60"/>
      <c r="N32" s="60"/>
      <c r="O32" s="61" t="str">
        <f>'Audit tool'!AA118</f>
        <v>No data</v>
      </c>
      <c r="P32" s="60"/>
      <c r="Q32" s="60"/>
      <c r="R32" s="60"/>
      <c r="S32" s="60"/>
      <c r="T32" s="60"/>
      <c r="U32" s="61" t="str">
        <f>'Audit tool'!AA163</f>
        <v>No data</v>
      </c>
      <c r="V32" s="60"/>
      <c r="W32" s="58"/>
    </row>
    <row r="33" spans="9:23">
      <c r="I33" s="61" t="str">
        <f>'Audit tool'!AA53</f>
        <v>No data</v>
      </c>
      <c r="J33" s="60"/>
      <c r="K33" s="60"/>
      <c r="L33" s="60"/>
      <c r="M33" s="60"/>
      <c r="N33" s="60"/>
      <c r="O33" s="61" t="str">
        <f>'Audit tool'!AA119</f>
        <v>No data</v>
      </c>
      <c r="P33" s="60"/>
      <c r="Q33" s="60"/>
      <c r="R33" s="60"/>
      <c r="S33" s="60"/>
      <c r="T33" s="60"/>
      <c r="U33" s="61" t="str">
        <f>'Audit tool'!AA164</f>
        <v>No data</v>
      </c>
      <c r="V33" s="60"/>
      <c r="W33" s="58"/>
    </row>
    <row r="34" spans="9:23">
      <c r="I34" s="61" t="str">
        <f>'Audit tool'!AA54</f>
        <v>No data</v>
      </c>
      <c r="J34" s="60"/>
      <c r="K34" s="60"/>
      <c r="L34" s="60"/>
      <c r="M34" s="60"/>
      <c r="N34" s="60"/>
      <c r="O34" s="60"/>
      <c r="P34" s="60"/>
      <c r="Q34" s="60"/>
      <c r="R34" s="60"/>
      <c r="S34" s="60"/>
      <c r="T34" s="60"/>
      <c r="U34" s="61" t="str">
        <f>'Audit tool'!AA165</f>
        <v>No data</v>
      </c>
      <c r="V34" s="60"/>
      <c r="W34" s="58"/>
    </row>
    <row r="35" spans="9:23">
      <c r="I35" s="61" t="str">
        <f>'Audit tool'!AA55</f>
        <v>No data</v>
      </c>
      <c r="J35" s="60"/>
      <c r="K35" s="60"/>
      <c r="L35" s="60"/>
      <c r="M35" s="60"/>
      <c r="N35" s="60"/>
      <c r="O35" s="60"/>
      <c r="P35" s="60"/>
      <c r="Q35" s="60"/>
      <c r="R35" s="60"/>
      <c r="S35" s="60"/>
      <c r="T35" s="60"/>
      <c r="U35" s="60"/>
      <c r="V35" s="60"/>
      <c r="W35" s="58"/>
    </row>
    <row r="36" spans="9:23">
      <c r="I36" s="61" t="str">
        <f>'Audit tool'!AA56</f>
        <v>No data</v>
      </c>
      <c r="J36" s="60"/>
      <c r="K36" s="60"/>
      <c r="L36" s="60"/>
      <c r="M36" s="60"/>
      <c r="N36" s="60"/>
      <c r="O36" s="60"/>
      <c r="P36" s="60"/>
      <c r="Q36" s="60"/>
      <c r="R36" s="60"/>
      <c r="S36" s="60"/>
      <c r="T36" s="60"/>
      <c r="U36" s="60"/>
      <c r="V36" s="60"/>
      <c r="W36" s="58"/>
    </row>
    <row r="37" spans="9:23">
      <c r="I37" s="61" t="str">
        <f>'Audit tool'!AA57</f>
        <v>No data</v>
      </c>
      <c r="J37" s="60"/>
      <c r="K37" s="60"/>
      <c r="L37" s="60"/>
      <c r="M37" s="60"/>
      <c r="N37" s="60"/>
      <c r="O37" s="60"/>
      <c r="P37" s="60"/>
      <c r="Q37" s="60"/>
      <c r="R37" s="60"/>
      <c r="S37" s="60"/>
      <c r="T37" s="60"/>
      <c r="U37" s="60"/>
      <c r="V37" s="60"/>
      <c r="W37" s="58"/>
    </row>
    <row r="38" spans="9:23">
      <c r="I38" s="59"/>
      <c r="J38" s="59"/>
      <c r="K38" s="59"/>
      <c r="L38" s="59"/>
      <c r="M38" s="59"/>
      <c r="N38" s="59"/>
      <c r="O38" s="59"/>
      <c r="P38" s="59"/>
      <c r="Q38" s="59"/>
      <c r="R38" s="59"/>
      <c r="S38" s="59"/>
      <c r="T38" s="59"/>
      <c r="U38" s="59"/>
      <c r="V38" s="59"/>
      <c r="W38" s="58"/>
    </row>
    <row r="40" spans="9:23">
      <c r="I40" s="136" t="s">
        <v>335</v>
      </c>
      <c r="J40" s="136"/>
      <c r="K40" s="136"/>
      <c r="L40" s="136"/>
      <c r="M40" s="136"/>
      <c r="N40" s="136"/>
      <c r="O40" s="136"/>
      <c r="P40" s="136"/>
      <c r="Q40" s="136"/>
      <c r="R40" s="136"/>
      <c r="S40" s="136"/>
      <c r="T40" s="136"/>
      <c r="U40" s="136"/>
      <c r="V40" s="136"/>
      <c r="W40" s="136"/>
    </row>
    <row r="41" spans="9:23">
      <c r="I41" s="56" t="str">
        <f>IF(I23="No data", "No data", IF(I23="NA","NA",IF(I23="%","%", SUM(I23:I37)/COUNT(I23:I37))))</f>
        <v>No data</v>
      </c>
      <c r="J41" s="56" t="str">
        <f>IF(J23="No data", "No data", IF(J23="NA","NA",IF(J23="%","%", SUM(J23:J29)/COUNT(J23:J29))))</f>
        <v>No data</v>
      </c>
      <c r="K41" s="56" t="str">
        <f>IF(K23="No data", "No data", IF(K23="NA","NA",IF(K23="%","%", SUM(K23:K24)/COUNT(K23:K24))))</f>
        <v>No data</v>
      </c>
      <c r="L41" s="56" t="str">
        <f>IF(L23="No data", "No data", IF(L23="NA","NA",IF(L23="%","%", SUM(L23:L30)/COUNT(L23:L30))))</f>
        <v>No data</v>
      </c>
      <c r="M41" s="56" t="str">
        <f>IF(M23="No data", "No data", IF(M23="NA","NA",IF(M23="%","%", SUM(M23:M25)/COUNT(M23:M25))))</f>
        <v>No data</v>
      </c>
      <c r="N41" s="56" t="str">
        <f>IF(N23="No data", "No data", IF(N23="NA","NA",IF(N23="%","%", SUM(N23:N29)/COUNT(N23:N29))))</f>
        <v>No data</v>
      </c>
      <c r="O41" s="56" t="str">
        <f>IF(O23="No data", "No data", IF(O23="NA","NA",IF(O23="%","%", SUM(O23:O33)/COUNT(O23:O33))))</f>
        <v>No data</v>
      </c>
      <c r="P41" s="56" t="str">
        <f>IF(P23="No data", "No data", IF(P23="NA","NA",IF(P23="%","%", SUM(P23:P24)/COUNT(P23:P24))))</f>
        <v>No data</v>
      </c>
      <c r="Q41" s="56" t="str">
        <f>IF(Q23="No data", "No data", IF(Q23="NA","NA",IF(Q23="%","%", SUM(Q23:Q25)/COUNT(Q23:Q25))))</f>
        <v>No data</v>
      </c>
      <c r="R41" s="56" t="str">
        <f>IF(R23="No data", "No data", IF(R23="NA","NA",IF(R23="%","%", SUM(R23:R29)/COUNT(R23:R29))))</f>
        <v>No data</v>
      </c>
      <c r="S41" s="56" t="str">
        <f>IF(S23="No data", "No data", IF(S23="NA","NA",IF(S23="%","%", SUM(S23:S23)/COUNT(S23:S23))))</f>
        <v>No data</v>
      </c>
      <c r="T41" s="56" t="str">
        <f>IF(T23="No data", "No data", IF(T23="NA","NA",IF(T23="%","%", SUM(T23:T24)/COUNT(T23:T24))))</f>
        <v>No data</v>
      </c>
      <c r="U41" s="56" t="str">
        <f>IF(U23="No data", "No data", IF(U23="NA","NA",IF(U23="%","%", SUM(U23:U34)/COUNT(U23:U34))))</f>
        <v>No data</v>
      </c>
      <c r="V41" s="56" t="str">
        <f>IF(V23="No data", "No data", IF(V23="NA","NA",IF(V23="%","%", SUM(V23:V24)/COUNT(V23:V24))))</f>
        <v>No data</v>
      </c>
      <c r="W41" s="56" t="str">
        <f>IF(W23="No data", "No data", IF(W23="NA","NA",IF(W23="%","%", SUM(W23:W24)/COUNT(W23:W24))))</f>
        <v>No data</v>
      </c>
    </row>
  </sheetData>
  <sheetProtection selectLockedCells="1"/>
  <mergeCells count="6">
    <mergeCell ref="Y3:Y7"/>
    <mergeCell ref="Z3:Z7"/>
    <mergeCell ref="I2:W2"/>
    <mergeCell ref="I40:W40"/>
    <mergeCell ref="A1:H1"/>
    <mergeCell ref="I21:W21"/>
  </mergeCells>
  <conditionalFormatting sqref="I23:I37 J23:J29 K23:K24 L23:L30 M23:M25 N23:N29 O23:O33 P23:P24 Q23:Q25 R23:R29 S23 T23:T24 U23:U34 V23:W24">
    <cfRule type="cellIs" dxfId="13" priority="14" operator="between">
      <formula>$Z$9</formula>
      <formula>$Z$8</formula>
    </cfRule>
  </conditionalFormatting>
  <conditionalFormatting sqref="I23:I37 J23:J29 K23:K24 L23:L30 M23:M25 N23:N29 O23:O33 P23:P24 Q23:Q25 R23:R29 S23 T23:T24 U23:U34 V23:W24">
    <cfRule type="cellIs" dxfId="12" priority="13" operator="lessThan">
      <formula>$Z$9</formula>
    </cfRule>
  </conditionalFormatting>
  <conditionalFormatting sqref="I23:I37 J23:J29 K23:K24 L23:L30 M23:M25 N23:N29 O23:O33 P23:P24 Q23:Q25 R23:R29 S23 T23:T24 U23:U34 V23:W24">
    <cfRule type="cellIs" dxfId="11" priority="12" operator="greaterThanOrEqual">
      <formula>$Z$8</formula>
    </cfRule>
  </conditionalFormatting>
  <conditionalFormatting sqref="I23:I37 J23:J29 K23:K24 L23:L30 M23:M25 N23:N29 O23:O33 P23:P24 Q23:Q25 R23:R29 S23 T23:T24 U23:U34 V23:W24">
    <cfRule type="expression" dxfId="10" priority="11">
      <formula>(I23="No data")</formula>
    </cfRule>
  </conditionalFormatting>
  <conditionalFormatting sqref="I23:I37 J23:J29 K23:K24 L23:L30 M23:M25 N23:N29 O23:O33 P23:P24 Q23:Q25 R23:R29 S23 T23:T24 U23:U34 V23:W24">
    <cfRule type="expression" dxfId="9" priority="10">
      <formula>(I23="NA")</formula>
    </cfRule>
  </conditionalFormatting>
  <conditionalFormatting sqref="I23:I37 J23:J29 K23:K24 L23:L30 M23:M25 N23:N29 O23:O33 P23:P24 Q23:Q25 R23:R29 S23 T23:T24 U23:U34 V23:W24">
    <cfRule type="expression" dxfId="8" priority="9">
      <formula>(I23="%")</formula>
    </cfRule>
  </conditionalFormatting>
  <conditionalFormatting sqref="I23:I37 J23:J29 K23:K24 L23:L30 M23:M25 N23:N29 O23:O33 P23:P24 Q23:Q25 R23:R29 S23 T23:T24 U23:U34 V23:W24">
    <cfRule type="expression" dxfId="7" priority="8">
      <formula>(I23="")</formula>
    </cfRule>
  </conditionalFormatting>
  <conditionalFormatting sqref="I41:W41">
    <cfRule type="cellIs" dxfId="6" priority="7" operator="between">
      <formula>$Z$9</formula>
      <formula>$Z$8</formula>
    </cfRule>
    <cfRule type="cellIs" dxfId="5" priority="6" operator="lessThan">
      <formula>$Z$9</formula>
    </cfRule>
    <cfRule type="cellIs" dxfId="4" priority="5" operator="greaterThanOrEqual">
      <formula>$Z$8</formula>
    </cfRule>
    <cfRule type="expression" dxfId="3" priority="4">
      <formula>(I41="No data")</formula>
    </cfRule>
    <cfRule type="expression" dxfId="2" priority="3">
      <formula>(I41="NA")</formula>
    </cfRule>
    <cfRule type="expression" dxfId="1" priority="2">
      <formula>(I41="%")</formula>
    </cfRule>
    <cfRule type="expression" dxfId="0" priority="1">
      <formula>(I41="")</formula>
    </cfRule>
  </conditionalFormatting>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sheetPr codeName="Sheet3"/>
  <dimension ref="A1:B21"/>
  <sheetViews>
    <sheetView workbookViewId="0">
      <selection sqref="A1:B1"/>
    </sheetView>
  </sheetViews>
  <sheetFormatPr defaultRowHeight="15"/>
  <cols>
    <col min="1" max="1" width="5.140625" style="31" customWidth="1"/>
    <col min="2" max="2" width="135" style="7" customWidth="1"/>
    <col min="3" max="16384" width="9.140625" style="7"/>
  </cols>
  <sheetData>
    <row r="1" spans="1:2" ht="18.75">
      <c r="A1" s="139" t="s">
        <v>15</v>
      </c>
      <c r="B1" s="140"/>
    </row>
    <row r="2" spans="1:2">
      <c r="A2" s="141" t="s">
        <v>211</v>
      </c>
      <c r="B2" s="141"/>
    </row>
    <row r="3" spans="1:2" ht="60" customHeight="1">
      <c r="A3" s="51">
        <v>1</v>
      </c>
      <c r="B3" s="52" t="s">
        <v>210</v>
      </c>
    </row>
    <row r="4" spans="1:2" ht="45" customHeight="1">
      <c r="A4" s="51">
        <v>2</v>
      </c>
      <c r="B4" s="52" t="s">
        <v>212</v>
      </c>
    </row>
    <row r="5" spans="1:2" ht="30" customHeight="1">
      <c r="A5" s="51">
        <v>3</v>
      </c>
      <c r="B5" s="52" t="s">
        <v>213</v>
      </c>
    </row>
    <row r="6" spans="1:2" ht="45" customHeight="1">
      <c r="A6" s="51">
        <v>4</v>
      </c>
      <c r="B6" s="52" t="s">
        <v>214</v>
      </c>
    </row>
    <row r="7" spans="1:2" ht="60" customHeight="1">
      <c r="A7" s="51">
        <v>5</v>
      </c>
      <c r="B7" s="52" t="s">
        <v>215</v>
      </c>
    </row>
    <row r="8" spans="1:2" ht="60" customHeight="1">
      <c r="A8" s="51">
        <v>6</v>
      </c>
      <c r="B8" s="52" t="s">
        <v>216</v>
      </c>
    </row>
    <row r="9" spans="1:2">
      <c r="A9" s="138" t="s">
        <v>217</v>
      </c>
      <c r="B9" s="138"/>
    </row>
    <row r="10" spans="1:2" ht="45" customHeight="1">
      <c r="A10" s="51">
        <v>7</v>
      </c>
      <c r="B10" s="52" t="s">
        <v>218</v>
      </c>
    </row>
    <row r="11" spans="1:2" ht="45" customHeight="1">
      <c r="A11" s="51">
        <v>8</v>
      </c>
      <c r="B11" s="52" t="s">
        <v>219</v>
      </c>
    </row>
    <row r="12" spans="1:2" ht="45" customHeight="1">
      <c r="A12" s="51">
        <v>9</v>
      </c>
      <c r="B12" s="52" t="s">
        <v>220</v>
      </c>
    </row>
    <row r="13" spans="1:2">
      <c r="A13" s="138" t="s">
        <v>221</v>
      </c>
      <c r="B13" s="138"/>
    </row>
    <row r="14" spans="1:2" ht="45" customHeight="1">
      <c r="A14" s="51">
        <v>10</v>
      </c>
      <c r="B14" s="52" t="s">
        <v>222</v>
      </c>
    </row>
    <row r="15" spans="1:2">
      <c r="A15" s="138" t="s">
        <v>223</v>
      </c>
      <c r="B15" s="138"/>
    </row>
    <row r="16" spans="1:2" ht="45" customHeight="1">
      <c r="A16" s="51">
        <v>11</v>
      </c>
      <c r="B16" s="52" t="s">
        <v>224</v>
      </c>
    </row>
    <row r="17" spans="1:2">
      <c r="A17" s="138" t="s">
        <v>225</v>
      </c>
      <c r="B17" s="138"/>
    </row>
    <row r="18" spans="1:2" ht="60" customHeight="1">
      <c r="A18" s="51">
        <v>12</v>
      </c>
      <c r="B18" s="53" t="s">
        <v>226</v>
      </c>
    </row>
    <row r="19" spans="1:2" ht="30" customHeight="1">
      <c r="A19" s="51">
        <v>13</v>
      </c>
      <c r="B19" s="53" t="s">
        <v>227</v>
      </c>
    </row>
    <row r="20" spans="1:2" ht="30" customHeight="1">
      <c r="A20" s="51">
        <v>14</v>
      </c>
      <c r="B20" s="53" t="s">
        <v>228</v>
      </c>
    </row>
    <row r="21" spans="1:2" ht="30" customHeight="1">
      <c r="A21" s="51">
        <v>15</v>
      </c>
      <c r="B21" s="53" t="s">
        <v>229</v>
      </c>
    </row>
  </sheetData>
  <sheetProtection selectLockedCells="1"/>
  <mergeCells count="6">
    <mergeCell ref="A17:B17"/>
    <mergeCell ref="A9:B9"/>
    <mergeCell ref="A1:B1"/>
    <mergeCell ref="A2:B2"/>
    <mergeCell ref="A13:B13"/>
    <mergeCell ref="A15:B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4"/>
  <dimension ref="A1:Q269"/>
  <sheetViews>
    <sheetView topLeftCell="A10" workbookViewId="0">
      <selection activeCell="O29" sqref="O29"/>
    </sheetView>
  </sheetViews>
  <sheetFormatPr defaultRowHeight="15"/>
  <sheetData>
    <row r="1" spans="1:17">
      <c r="A1" t="s">
        <v>21</v>
      </c>
      <c r="C1" t="s">
        <v>28</v>
      </c>
      <c r="E1" t="s">
        <v>50</v>
      </c>
      <c r="G1" t="s">
        <v>55</v>
      </c>
      <c r="I1" t="s">
        <v>75</v>
      </c>
      <c r="K1" t="s">
        <v>82</v>
      </c>
      <c r="M1" t="s">
        <v>88</v>
      </c>
    </row>
    <row r="2" spans="1:17">
      <c r="A2" t="s">
        <v>22</v>
      </c>
      <c r="C2" t="s">
        <v>29</v>
      </c>
      <c r="E2" t="s">
        <v>51</v>
      </c>
      <c r="G2" t="s">
        <v>56</v>
      </c>
      <c r="I2" t="s">
        <v>76</v>
      </c>
      <c r="K2" t="s">
        <v>76</v>
      </c>
      <c r="M2" t="s">
        <v>76</v>
      </c>
    </row>
    <row r="3" spans="1:17">
      <c r="A3" t="s">
        <v>23</v>
      </c>
      <c r="C3" t="s">
        <v>30</v>
      </c>
      <c r="E3" t="s">
        <v>52</v>
      </c>
      <c r="G3" t="s">
        <v>57</v>
      </c>
      <c r="I3" t="s">
        <v>77</v>
      </c>
      <c r="K3" t="s">
        <v>77</v>
      </c>
      <c r="M3" t="s">
        <v>77</v>
      </c>
    </row>
    <row r="4" spans="1:17">
      <c r="C4" t="s">
        <v>31</v>
      </c>
      <c r="E4" t="s">
        <v>27</v>
      </c>
      <c r="G4" t="s">
        <v>58</v>
      </c>
      <c r="I4" t="s">
        <v>78</v>
      </c>
      <c r="K4" t="s">
        <v>79</v>
      </c>
      <c r="M4" t="s">
        <v>79</v>
      </c>
    </row>
    <row r="5" spans="1:17">
      <c r="C5" t="s">
        <v>32</v>
      </c>
      <c r="G5" t="s">
        <v>59</v>
      </c>
      <c r="I5" t="s">
        <v>79</v>
      </c>
      <c r="M5" t="s">
        <v>59</v>
      </c>
    </row>
    <row r="6" spans="1:17">
      <c r="C6" t="s">
        <v>33</v>
      </c>
    </row>
    <row r="7" spans="1:17">
      <c r="C7" t="s">
        <v>34</v>
      </c>
    </row>
    <row r="8" spans="1:17">
      <c r="C8" t="s">
        <v>35</v>
      </c>
    </row>
    <row r="10" spans="1:17">
      <c r="A10" t="s">
        <v>92</v>
      </c>
      <c r="C10" t="s">
        <v>115</v>
      </c>
      <c r="E10" t="s">
        <v>122</v>
      </c>
      <c r="G10" t="s">
        <v>150</v>
      </c>
      <c r="I10" t="s">
        <v>164</v>
      </c>
      <c r="K10" t="s">
        <v>167</v>
      </c>
      <c r="M10" t="s">
        <v>186</v>
      </c>
      <c r="O10" t="s">
        <v>333</v>
      </c>
      <c r="Q10" t="s">
        <v>334</v>
      </c>
    </row>
    <row r="11" spans="1:17">
      <c r="A11" t="s">
        <v>93</v>
      </c>
      <c r="C11" s="5">
        <v>1</v>
      </c>
      <c r="E11" t="s">
        <v>123</v>
      </c>
      <c r="G11">
        <v>1</v>
      </c>
      <c r="I11" t="s">
        <v>76</v>
      </c>
      <c r="K11" t="s">
        <v>76</v>
      </c>
      <c r="M11" t="s">
        <v>187</v>
      </c>
      <c r="O11">
        <v>1</v>
      </c>
      <c r="Q11" t="s">
        <v>187</v>
      </c>
    </row>
    <row r="12" spans="1:17">
      <c r="A12" t="s">
        <v>91</v>
      </c>
      <c r="C12" s="32" t="s">
        <v>116</v>
      </c>
      <c r="E12" s="6" t="s">
        <v>124</v>
      </c>
      <c r="G12">
        <v>2</v>
      </c>
      <c r="I12" t="s">
        <v>77</v>
      </c>
      <c r="K12" t="s">
        <v>77</v>
      </c>
      <c r="M12" t="s">
        <v>188</v>
      </c>
      <c r="O12">
        <v>2</v>
      </c>
      <c r="Q12" t="s">
        <v>188</v>
      </c>
    </row>
    <row r="13" spans="1:17">
      <c r="A13" t="s">
        <v>94</v>
      </c>
      <c r="C13" t="s">
        <v>79</v>
      </c>
      <c r="E13" t="s">
        <v>79</v>
      </c>
      <c r="G13">
        <v>3</v>
      </c>
      <c r="I13" t="s">
        <v>79</v>
      </c>
      <c r="K13" t="s">
        <v>79</v>
      </c>
      <c r="M13" t="s">
        <v>189</v>
      </c>
      <c r="O13">
        <v>3</v>
      </c>
      <c r="Q13" t="s">
        <v>189</v>
      </c>
    </row>
    <row r="14" spans="1:17">
      <c r="A14" t="s">
        <v>79</v>
      </c>
      <c r="G14">
        <v>4</v>
      </c>
      <c r="I14" t="s">
        <v>165</v>
      </c>
      <c r="K14" t="s">
        <v>168</v>
      </c>
      <c r="M14" t="s">
        <v>79</v>
      </c>
      <c r="O14">
        <v>4</v>
      </c>
    </row>
    <row r="15" spans="1:17">
      <c r="G15">
        <v>5</v>
      </c>
      <c r="O15">
        <v>5</v>
      </c>
    </row>
    <row r="16" spans="1:17">
      <c r="G16">
        <v>6</v>
      </c>
      <c r="O16">
        <v>6</v>
      </c>
    </row>
    <row r="17" spans="1:17">
      <c r="A17" t="s">
        <v>114</v>
      </c>
      <c r="C17" t="s">
        <v>232</v>
      </c>
      <c r="G17">
        <v>7</v>
      </c>
      <c r="I17" t="s">
        <v>332</v>
      </c>
      <c r="K17" t="s">
        <v>336</v>
      </c>
      <c r="M17" t="s">
        <v>338</v>
      </c>
      <c r="O17">
        <v>7</v>
      </c>
      <c r="Q17" t="s">
        <v>339</v>
      </c>
    </row>
    <row r="18" spans="1:17">
      <c r="A18" t="s">
        <v>79</v>
      </c>
      <c r="C18" t="s">
        <v>233</v>
      </c>
      <c r="G18">
        <v>8</v>
      </c>
      <c r="I18" t="s">
        <v>76</v>
      </c>
      <c r="K18" s="33" t="s">
        <v>337</v>
      </c>
      <c r="M18" t="s">
        <v>123</v>
      </c>
      <c r="O18">
        <v>8</v>
      </c>
      <c r="Q18" t="s">
        <v>76</v>
      </c>
    </row>
    <row r="19" spans="1:17">
      <c r="A19">
        <v>0</v>
      </c>
      <c r="C19" t="s">
        <v>234</v>
      </c>
      <c r="G19">
        <v>9</v>
      </c>
      <c r="I19" t="s">
        <v>77</v>
      </c>
      <c r="K19" s="34" t="s">
        <v>116</v>
      </c>
      <c r="M19" s="6" t="s">
        <v>124</v>
      </c>
      <c r="O19">
        <v>9</v>
      </c>
      <c r="Q19" t="s">
        <v>77</v>
      </c>
    </row>
    <row r="20" spans="1:17">
      <c r="A20">
        <v>1</v>
      </c>
      <c r="C20" t="s">
        <v>79</v>
      </c>
      <c r="G20" t="s">
        <v>79</v>
      </c>
      <c r="Q20" t="s">
        <v>340</v>
      </c>
    </row>
    <row r="21" spans="1:17">
      <c r="A21">
        <v>2</v>
      </c>
    </row>
    <row r="22" spans="1:17">
      <c r="A22">
        <v>3</v>
      </c>
      <c r="C22" t="s">
        <v>341</v>
      </c>
      <c r="E22" t="s">
        <v>343</v>
      </c>
      <c r="G22" t="s">
        <v>344</v>
      </c>
      <c r="I22" t="s">
        <v>346</v>
      </c>
      <c r="K22" t="s">
        <v>347</v>
      </c>
      <c r="M22" t="s">
        <v>362</v>
      </c>
      <c r="O22" t="s">
        <v>364</v>
      </c>
    </row>
    <row r="23" spans="1:17">
      <c r="A23">
        <v>4</v>
      </c>
      <c r="C23" t="s">
        <v>76</v>
      </c>
      <c r="E23" t="s">
        <v>187</v>
      </c>
      <c r="G23" t="s">
        <v>233</v>
      </c>
      <c r="I23">
        <v>0</v>
      </c>
      <c r="K23" t="s">
        <v>189</v>
      </c>
      <c r="M23" t="s">
        <v>76</v>
      </c>
      <c r="O23" t="s">
        <v>189</v>
      </c>
    </row>
    <row r="24" spans="1:17">
      <c r="A24">
        <v>5</v>
      </c>
      <c r="C24" t="s">
        <v>77</v>
      </c>
      <c r="E24" t="s">
        <v>188</v>
      </c>
      <c r="G24" t="s">
        <v>234</v>
      </c>
      <c r="I24">
        <v>1</v>
      </c>
      <c r="K24" t="s">
        <v>348</v>
      </c>
      <c r="M24" t="s">
        <v>77</v>
      </c>
      <c r="O24" t="s">
        <v>363</v>
      </c>
    </row>
    <row r="25" spans="1:17">
      <c r="A25">
        <v>6</v>
      </c>
      <c r="C25" t="s">
        <v>342</v>
      </c>
      <c r="E25" t="s">
        <v>189</v>
      </c>
      <c r="I25">
        <v>2</v>
      </c>
      <c r="K25" t="s">
        <v>349</v>
      </c>
      <c r="M25" t="s">
        <v>340</v>
      </c>
    </row>
    <row r="26" spans="1:17">
      <c r="A26">
        <v>7</v>
      </c>
      <c r="I26">
        <v>3</v>
      </c>
      <c r="K26" t="s">
        <v>79</v>
      </c>
    </row>
    <row r="27" spans="1:17">
      <c r="A27">
        <v>8</v>
      </c>
      <c r="E27" t="s">
        <v>373</v>
      </c>
      <c r="G27" t="s">
        <v>391</v>
      </c>
      <c r="I27">
        <v>4</v>
      </c>
    </row>
    <row r="28" spans="1:17">
      <c r="A28">
        <v>9</v>
      </c>
      <c r="E28" t="s">
        <v>374</v>
      </c>
      <c r="G28" t="s">
        <v>392</v>
      </c>
      <c r="I28">
        <v>5</v>
      </c>
      <c r="K28" t="s">
        <v>410</v>
      </c>
      <c r="M28" t="s">
        <v>411</v>
      </c>
      <c r="O28" t="s">
        <v>412</v>
      </c>
    </row>
    <row r="29" spans="1:17">
      <c r="A29">
        <v>10</v>
      </c>
      <c r="E29" t="s">
        <v>189</v>
      </c>
      <c r="G29" t="s">
        <v>393</v>
      </c>
      <c r="I29">
        <v>6</v>
      </c>
      <c r="K29" t="s">
        <v>374</v>
      </c>
      <c r="M29" t="s">
        <v>233</v>
      </c>
      <c r="O29" s="100" t="s">
        <v>64</v>
      </c>
    </row>
    <row r="30" spans="1:17">
      <c r="A30">
        <v>11</v>
      </c>
      <c r="I30">
        <v>7</v>
      </c>
      <c r="K30" t="s">
        <v>189</v>
      </c>
      <c r="M30" t="s">
        <v>234</v>
      </c>
      <c r="O30" s="100" t="s">
        <v>65</v>
      </c>
    </row>
    <row r="31" spans="1:17">
      <c r="A31">
        <v>12</v>
      </c>
      <c r="I31">
        <v>8</v>
      </c>
      <c r="K31" t="s">
        <v>340</v>
      </c>
      <c r="M31" t="s">
        <v>340</v>
      </c>
      <c r="O31" s="100" t="s">
        <v>66</v>
      </c>
    </row>
    <row r="32" spans="1:17">
      <c r="A32">
        <v>13</v>
      </c>
      <c r="I32">
        <v>9</v>
      </c>
    </row>
    <row r="33" spans="1:9">
      <c r="A33">
        <v>14</v>
      </c>
      <c r="I33" t="s">
        <v>79</v>
      </c>
    </row>
    <row r="34" spans="1:9">
      <c r="A34">
        <v>15</v>
      </c>
    </row>
    <row r="35" spans="1:9">
      <c r="A35">
        <v>16</v>
      </c>
    </row>
    <row r="36" spans="1:9">
      <c r="A36">
        <v>17</v>
      </c>
    </row>
    <row r="37" spans="1:9">
      <c r="A37">
        <v>18</v>
      </c>
    </row>
    <row r="38" spans="1:9">
      <c r="A38">
        <v>19</v>
      </c>
    </row>
    <row r="39" spans="1:9">
      <c r="A39">
        <v>20</v>
      </c>
    </row>
    <row r="40" spans="1:9">
      <c r="A40">
        <v>21</v>
      </c>
    </row>
    <row r="41" spans="1:9">
      <c r="A41">
        <v>22</v>
      </c>
    </row>
    <row r="42" spans="1:9">
      <c r="A42">
        <v>23</v>
      </c>
    </row>
    <row r="43" spans="1:9">
      <c r="A43">
        <v>24</v>
      </c>
    </row>
    <row r="44" spans="1:9">
      <c r="A44">
        <v>25</v>
      </c>
    </row>
    <row r="45" spans="1:9">
      <c r="A45">
        <v>26</v>
      </c>
    </row>
    <row r="46" spans="1:9">
      <c r="A46">
        <v>27</v>
      </c>
    </row>
    <row r="47" spans="1:9">
      <c r="A47">
        <v>28</v>
      </c>
    </row>
    <row r="48" spans="1:9">
      <c r="A48">
        <v>29</v>
      </c>
    </row>
    <row r="49" spans="1:1">
      <c r="A49">
        <v>30</v>
      </c>
    </row>
    <row r="50" spans="1:1">
      <c r="A50">
        <v>31</v>
      </c>
    </row>
    <row r="51" spans="1:1">
      <c r="A51">
        <v>32</v>
      </c>
    </row>
    <row r="52" spans="1:1">
      <c r="A52">
        <v>33</v>
      </c>
    </row>
    <row r="53" spans="1:1">
      <c r="A53">
        <v>34</v>
      </c>
    </row>
    <row r="54" spans="1:1">
      <c r="A54">
        <v>35</v>
      </c>
    </row>
    <row r="55" spans="1:1">
      <c r="A55">
        <v>36</v>
      </c>
    </row>
    <row r="56" spans="1:1">
      <c r="A56">
        <v>37</v>
      </c>
    </row>
    <row r="57" spans="1:1">
      <c r="A57">
        <v>38</v>
      </c>
    </row>
    <row r="58" spans="1:1">
      <c r="A58">
        <v>39</v>
      </c>
    </row>
    <row r="59" spans="1:1">
      <c r="A59">
        <v>40</v>
      </c>
    </row>
    <row r="60" spans="1:1">
      <c r="A60">
        <v>41</v>
      </c>
    </row>
    <row r="61" spans="1:1">
      <c r="A61">
        <v>42</v>
      </c>
    </row>
    <row r="62" spans="1:1">
      <c r="A62">
        <v>43</v>
      </c>
    </row>
    <row r="63" spans="1:1">
      <c r="A63">
        <v>44</v>
      </c>
    </row>
    <row r="64" spans="1:1">
      <c r="A64">
        <v>45</v>
      </c>
    </row>
    <row r="65" spans="1:1">
      <c r="A65">
        <v>46</v>
      </c>
    </row>
    <row r="66" spans="1:1">
      <c r="A66">
        <v>47</v>
      </c>
    </row>
    <row r="67" spans="1:1">
      <c r="A67">
        <v>48</v>
      </c>
    </row>
    <row r="68" spans="1:1">
      <c r="A68">
        <v>49</v>
      </c>
    </row>
    <row r="69" spans="1:1">
      <c r="A69">
        <v>50</v>
      </c>
    </row>
    <row r="70" spans="1:1">
      <c r="A70">
        <v>51</v>
      </c>
    </row>
    <row r="71" spans="1:1">
      <c r="A71">
        <v>52</v>
      </c>
    </row>
    <row r="72" spans="1:1">
      <c r="A72">
        <v>53</v>
      </c>
    </row>
    <row r="73" spans="1:1">
      <c r="A73">
        <v>54</v>
      </c>
    </row>
    <row r="74" spans="1:1">
      <c r="A74">
        <v>55</v>
      </c>
    </row>
    <row r="75" spans="1:1">
      <c r="A75">
        <v>56</v>
      </c>
    </row>
    <row r="76" spans="1:1">
      <c r="A76">
        <v>57</v>
      </c>
    </row>
    <row r="77" spans="1:1">
      <c r="A77">
        <v>58</v>
      </c>
    </row>
    <row r="78" spans="1:1">
      <c r="A78">
        <v>59</v>
      </c>
    </row>
    <row r="79" spans="1:1">
      <c r="A79">
        <v>60</v>
      </c>
    </row>
    <row r="80" spans="1:1">
      <c r="A80">
        <v>61</v>
      </c>
    </row>
    <row r="81" spans="1:1">
      <c r="A81">
        <v>62</v>
      </c>
    </row>
    <row r="82" spans="1:1">
      <c r="A82">
        <v>63</v>
      </c>
    </row>
    <row r="83" spans="1:1">
      <c r="A83">
        <v>64</v>
      </c>
    </row>
    <row r="84" spans="1:1">
      <c r="A84">
        <v>65</v>
      </c>
    </row>
    <row r="85" spans="1:1">
      <c r="A85">
        <v>66</v>
      </c>
    </row>
    <row r="86" spans="1:1">
      <c r="A86">
        <v>67</v>
      </c>
    </row>
    <row r="87" spans="1:1">
      <c r="A87">
        <v>68</v>
      </c>
    </row>
    <row r="88" spans="1:1">
      <c r="A88">
        <v>69</v>
      </c>
    </row>
    <row r="89" spans="1:1">
      <c r="A89">
        <v>70</v>
      </c>
    </row>
    <row r="90" spans="1:1">
      <c r="A90">
        <v>71</v>
      </c>
    </row>
    <row r="91" spans="1:1">
      <c r="A91">
        <v>72</v>
      </c>
    </row>
    <row r="92" spans="1:1">
      <c r="A92">
        <v>73</v>
      </c>
    </row>
    <row r="93" spans="1:1">
      <c r="A93">
        <v>74</v>
      </c>
    </row>
    <row r="94" spans="1:1">
      <c r="A94">
        <v>75</v>
      </c>
    </row>
    <row r="95" spans="1:1">
      <c r="A95">
        <v>76</v>
      </c>
    </row>
    <row r="96" spans="1:1">
      <c r="A96">
        <v>77</v>
      </c>
    </row>
    <row r="97" spans="1:1">
      <c r="A97">
        <v>78</v>
      </c>
    </row>
    <row r="98" spans="1:1">
      <c r="A98">
        <v>79</v>
      </c>
    </row>
    <row r="99" spans="1:1">
      <c r="A99">
        <v>80</v>
      </c>
    </row>
    <row r="100" spans="1:1">
      <c r="A100">
        <v>81</v>
      </c>
    </row>
    <row r="101" spans="1:1">
      <c r="A101">
        <v>82</v>
      </c>
    </row>
    <row r="102" spans="1:1">
      <c r="A102">
        <v>83</v>
      </c>
    </row>
    <row r="103" spans="1:1">
      <c r="A103">
        <v>84</v>
      </c>
    </row>
    <row r="104" spans="1:1">
      <c r="A104">
        <v>85</v>
      </c>
    </row>
    <row r="105" spans="1:1">
      <c r="A105">
        <v>86</v>
      </c>
    </row>
    <row r="106" spans="1:1">
      <c r="A106">
        <v>87</v>
      </c>
    </row>
    <row r="107" spans="1:1">
      <c r="A107">
        <v>88</v>
      </c>
    </row>
    <row r="108" spans="1:1">
      <c r="A108">
        <v>89</v>
      </c>
    </row>
    <row r="109" spans="1:1">
      <c r="A109">
        <v>90</v>
      </c>
    </row>
    <row r="110" spans="1:1">
      <c r="A110">
        <v>91</v>
      </c>
    </row>
    <row r="111" spans="1:1">
      <c r="A111">
        <v>92</v>
      </c>
    </row>
    <row r="112" spans="1:1">
      <c r="A112">
        <v>93</v>
      </c>
    </row>
    <row r="113" spans="1:1">
      <c r="A113">
        <v>94</v>
      </c>
    </row>
    <row r="114" spans="1:1">
      <c r="A114">
        <v>95</v>
      </c>
    </row>
    <row r="115" spans="1:1">
      <c r="A115">
        <v>96</v>
      </c>
    </row>
    <row r="116" spans="1:1">
      <c r="A116">
        <v>97</v>
      </c>
    </row>
    <row r="117" spans="1:1">
      <c r="A117">
        <v>98</v>
      </c>
    </row>
    <row r="118" spans="1:1">
      <c r="A118">
        <v>99</v>
      </c>
    </row>
    <row r="119" spans="1:1">
      <c r="A119">
        <v>100</v>
      </c>
    </row>
    <row r="120" spans="1:1">
      <c r="A120">
        <v>101</v>
      </c>
    </row>
    <row r="121" spans="1:1">
      <c r="A121">
        <v>102</v>
      </c>
    </row>
    <row r="122" spans="1:1">
      <c r="A122">
        <v>103</v>
      </c>
    </row>
    <row r="123" spans="1:1">
      <c r="A123">
        <v>104</v>
      </c>
    </row>
    <row r="124" spans="1:1">
      <c r="A124">
        <v>105</v>
      </c>
    </row>
    <row r="125" spans="1:1">
      <c r="A125">
        <v>106</v>
      </c>
    </row>
    <row r="126" spans="1:1">
      <c r="A126">
        <v>107</v>
      </c>
    </row>
    <row r="127" spans="1:1">
      <c r="A127">
        <v>108</v>
      </c>
    </row>
    <row r="128" spans="1:1">
      <c r="A128">
        <v>109</v>
      </c>
    </row>
    <row r="129" spans="1:1">
      <c r="A129">
        <v>110</v>
      </c>
    </row>
    <row r="130" spans="1:1">
      <c r="A130">
        <v>111</v>
      </c>
    </row>
    <row r="131" spans="1:1">
      <c r="A131">
        <v>112</v>
      </c>
    </row>
    <row r="132" spans="1:1">
      <c r="A132">
        <v>113</v>
      </c>
    </row>
    <row r="133" spans="1:1">
      <c r="A133">
        <v>114</v>
      </c>
    </row>
    <row r="134" spans="1:1">
      <c r="A134">
        <v>115</v>
      </c>
    </row>
    <row r="135" spans="1:1">
      <c r="A135">
        <v>116</v>
      </c>
    </row>
    <row r="136" spans="1:1">
      <c r="A136">
        <v>117</v>
      </c>
    </row>
    <row r="137" spans="1:1">
      <c r="A137">
        <v>118</v>
      </c>
    </row>
    <row r="138" spans="1:1">
      <c r="A138">
        <v>119</v>
      </c>
    </row>
    <row r="139" spans="1:1">
      <c r="A139">
        <v>120</v>
      </c>
    </row>
    <row r="140" spans="1:1">
      <c r="A140">
        <v>121</v>
      </c>
    </row>
    <row r="141" spans="1:1">
      <c r="A141">
        <v>122</v>
      </c>
    </row>
    <row r="142" spans="1:1">
      <c r="A142">
        <v>123</v>
      </c>
    </row>
    <row r="143" spans="1:1">
      <c r="A143">
        <v>124</v>
      </c>
    </row>
    <row r="144" spans="1:1">
      <c r="A144">
        <v>125</v>
      </c>
    </row>
    <row r="145" spans="1:1">
      <c r="A145">
        <v>126</v>
      </c>
    </row>
    <row r="146" spans="1:1">
      <c r="A146">
        <v>127</v>
      </c>
    </row>
    <row r="147" spans="1:1">
      <c r="A147">
        <v>128</v>
      </c>
    </row>
    <row r="148" spans="1:1">
      <c r="A148">
        <v>129</v>
      </c>
    </row>
    <row r="149" spans="1:1">
      <c r="A149">
        <v>130</v>
      </c>
    </row>
    <row r="150" spans="1:1">
      <c r="A150">
        <v>131</v>
      </c>
    </row>
    <row r="151" spans="1:1">
      <c r="A151">
        <v>132</v>
      </c>
    </row>
    <row r="152" spans="1:1">
      <c r="A152">
        <v>133</v>
      </c>
    </row>
    <row r="153" spans="1:1">
      <c r="A153">
        <v>134</v>
      </c>
    </row>
    <row r="154" spans="1:1">
      <c r="A154">
        <v>135</v>
      </c>
    </row>
    <row r="155" spans="1:1">
      <c r="A155">
        <v>136</v>
      </c>
    </row>
    <row r="156" spans="1:1">
      <c r="A156">
        <v>137</v>
      </c>
    </row>
    <row r="157" spans="1:1">
      <c r="A157">
        <v>138</v>
      </c>
    </row>
    <row r="158" spans="1:1">
      <c r="A158">
        <v>139</v>
      </c>
    </row>
    <row r="159" spans="1:1">
      <c r="A159">
        <v>140</v>
      </c>
    </row>
    <row r="160" spans="1:1">
      <c r="A160">
        <v>141</v>
      </c>
    </row>
    <row r="161" spans="1:1">
      <c r="A161">
        <v>142</v>
      </c>
    </row>
    <row r="162" spans="1:1">
      <c r="A162">
        <v>143</v>
      </c>
    </row>
    <row r="163" spans="1:1">
      <c r="A163">
        <v>144</v>
      </c>
    </row>
    <row r="164" spans="1:1">
      <c r="A164">
        <v>145</v>
      </c>
    </row>
    <row r="165" spans="1:1">
      <c r="A165">
        <v>146</v>
      </c>
    </row>
    <row r="166" spans="1:1">
      <c r="A166">
        <v>147</v>
      </c>
    </row>
    <row r="167" spans="1:1">
      <c r="A167">
        <v>148</v>
      </c>
    </row>
    <row r="168" spans="1:1">
      <c r="A168">
        <v>149</v>
      </c>
    </row>
    <row r="169" spans="1:1">
      <c r="A169">
        <v>150</v>
      </c>
    </row>
    <row r="170" spans="1:1">
      <c r="A170">
        <v>151</v>
      </c>
    </row>
    <row r="171" spans="1:1">
      <c r="A171">
        <v>152</v>
      </c>
    </row>
    <row r="172" spans="1:1">
      <c r="A172">
        <v>153</v>
      </c>
    </row>
    <row r="173" spans="1:1">
      <c r="A173">
        <v>154</v>
      </c>
    </row>
    <row r="174" spans="1:1">
      <c r="A174">
        <v>155</v>
      </c>
    </row>
    <row r="175" spans="1:1">
      <c r="A175">
        <v>156</v>
      </c>
    </row>
    <row r="176" spans="1:1">
      <c r="A176">
        <v>157</v>
      </c>
    </row>
    <row r="177" spans="1:1">
      <c r="A177">
        <v>158</v>
      </c>
    </row>
    <row r="178" spans="1:1">
      <c r="A178">
        <v>159</v>
      </c>
    </row>
    <row r="179" spans="1:1">
      <c r="A179">
        <v>160</v>
      </c>
    </row>
    <row r="180" spans="1:1">
      <c r="A180">
        <v>161</v>
      </c>
    </row>
    <row r="181" spans="1:1">
      <c r="A181">
        <v>162</v>
      </c>
    </row>
    <row r="182" spans="1:1">
      <c r="A182">
        <v>163</v>
      </c>
    </row>
    <row r="183" spans="1:1">
      <c r="A183">
        <v>164</v>
      </c>
    </row>
    <row r="184" spans="1:1">
      <c r="A184">
        <v>165</v>
      </c>
    </row>
    <row r="185" spans="1:1">
      <c r="A185">
        <v>166</v>
      </c>
    </row>
    <row r="186" spans="1:1">
      <c r="A186">
        <v>167</v>
      </c>
    </row>
    <row r="187" spans="1:1">
      <c r="A187">
        <v>168</v>
      </c>
    </row>
    <row r="188" spans="1:1">
      <c r="A188">
        <v>169</v>
      </c>
    </row>
    <row r="189" spans="1:1">
      <c r="A189">
        <v>170</v>
      </c>
    </row>
    <row r="190" spans="1:1">
      <c r="A190">
        <v>171</v>
      </c>
    </row>
    <row r="191" spans="1:1">
      <c r="A191">
        <v>172</v>
      </c>
    </row>
    <row r="192" spans="1:1">
      <c r="A192">
        <v>173</v>
      </c>
    </row>
    <row r="193" spans="1:1">
      <c r="A193">
        <v>174</v>
      </c>
    </row>
    <row r="194" spans="1:1">
      <c r="A194">
        <v>175</v>
      </c>
    </row>
    <row r="195" spans="1:1">
      <c r="A195">
        <v>176</v>
      </c>
    </row>
    <row r="196" spans="1:1">
      <c r="A196">
        <v>177</v>
      </c>
    </row>
    <row r="197" spans="1:1">
      <c r="A197">
        <v>178</v>
      </c>
    </row>
    <row r="198" spans="1:1">
      <c r="A198">
        <v>179</v>
      </c>
    </row>
    <row r="199" spans="1:1">
      <c r="A199">
        <v>180</v>
      </c>
    </row>
    <row r="200" spans="1:1">
      <c r="A200">
        <v>181</v>
      </c>
    </row>
    <row r="201" spans="1:1">
      <c r="A201">
        <v>182</v>
      </c>
    </row>
    <row r="202" spans="1:1">
      <c r="A202">
        <v>183</v>
      </c>
    </row>
    <row r="203" spans="1:1">
      <c r="A203">
        <v>184</v>
      </c>
    </row>
    <row r="204" spans="1:1">
      <c r="A204">
        <v>185</v>
      </c>
    </row>
    <row r="205" spans="1:1">
      <c r="A205">
        <v>186</v>
      </c>
    </row>
    <row r="206" spans="1:1">
      <c r="A206">
        <v>187</v>
      </c>
    </row>
    <row r="207" spans="1:1">
      <c r="A207">
        <v>188</v>
      </c>
    </row>
    <row r="208" spans="1:1">
      <c r="A208">
        <v>189</v>
      </c>
    </row>
    <row r="209" spans="1:1">
      <c r="A209">
        <v>190</v>
      </c>
    </row>
    <row r="210" spans="1:1">
      <c r="A210">
        <v>191</v>
      </c>
    </row>
    <row r="211" spans="1:1">
      <c r="A211">
        <v>192</v>
      </c>
    </row>
    <row r="212" spans="1:1">
      <c r="A212">
        <v>193</v>
      </c>
    </row>
    <row r="213" spans="1:1">
      <c r="A213">
        <v>194</v>
      </c>
    </row>
    <row r="214" spans="1:1">
      <c r="A214">
        <v>195</v>
      </c>
    </row>
    <row r="215" spans="1:1">
      <c r="A215">
        <v>196</v>
      </c>
    </row>
    <row r="216" spans="1:1">
      <c r="A216">
        <v>197</v>
      </c>
    </row>
    <row r="217" spans="1:1">
      <c r="A217">
        <v>198</v>
      </c>
    </row>
    <row r="218" spans="1:1">
      <c r="A218">
        <v>199</v>
      </c>
    </row>
    <row r="219" spans="1:1">
      <c r="A219">
        <v>200</v>
      </c>
    </row>
    <row r="220" spans="1:1">
      <c r="A220">
        <v>201</v>
      </c>
    </row>
    <row r="221" spans="1:1">
      <c r="A221">
        <v>202</v>
      </c>
    </row>
    <row r="222" spans="1:1">
      <c r="A222">
        <v>203</v>
      </c>
    </row>
    <row r="223" spans="1:1">
      <c r="A223">
        <v>204</v>
      </c>
    </row>
    <row r="224" spans="1:1">
      <c r="A224">
        <v>205</v>
      </c>
    </row>
    <row r="225" spans="1:1">
      <c r="A225">
        <v>206</v>
      </c>
    </row>
    <row r="226" spans="1:1">
      <c r="A226">
        <v>207</v>
      </c>
    </row>
    <row r="227" spans="1:1">
      <c r="A227">
        <v>208</v>
      </c>
    </row>
    <row r="228" spans="1:1">
      <c r="A228">
        <v>209</v>
      </c>
    </row>
    <row r="229" spans="1:1">
      <c r="A229">
        <v>210</v>
      </c>
    </row>
    <row r="230" spans="1:1">
      <c r="A230">
        <v>211</v>
      </c>
    </row>
    <row r="231" spans="1:1">
      <c r="A231">
        <v>212</v>
      </c>
    </row>
    <row r="232" spans="1:1">
      <c r="A232">
        <v>213</v>
      </c>
    </row>
    <row r="233" spans="1:1">
      <c r="A233">
        <v>214</v>
      </c>
    </row>
    <row r="234" spans="1:1">
      <c r="A234">
        <v>215</v>
      </c>
    </row>
    <row r="235" spans="1:1">
      <c r="A235">
        <v>216</v>
      </c>
    </row>
    <row r="236" spans="1:1">
      <c r="A236">
        <v>217</v>
      </c>
    </row>
    <row r="237" spans="1:1">
      <c r="A237">
        <v>218</v>
      </c>
    </row>
    <row r="238" spans="1:1">
      <c r="A238">
        <v>219</v>
      </c>
    </row>
    <row r="239" spans="1:1">
      <c r="A239">
        <v>220</v>
      </c>
    </row>
    <row r="240" spans="1:1">
      <c r="A240">
        <v>221</v>
      </c>
    </row>
    <row r="241" spans="1:1">
      <c r="A241">
        <v>222</v>
      </c>
    </row>
    <row r="242" spans="1:1">
      <c r="A242">
        <v>223</v>
      </c>
    </row>
    <row r="243" spans="1:1">
      <c r="A243">
        <v>224</v>
      </c>
    </row>
    <row r="244" spans="1:1">
      <c r="A244">
        <v>225</v>
      </c>
    </row>
    <row r="245" spans="1:1">
      <c r="A245">
        <v>226</v>
      </c>
    </row>
    <row r="246" spans="1:1">
      <c r="A246">
        <v>227</v>
      </c>
    </row>
    <row r="247" spans="1:1">
      <c r="A247">
        <v>228</v>
      </c>
    </row>
    <row r="248" spans="1:1">
      <c r="A248">
        <v>229</v>
      </c>
    </row>
    <row r="249" spans="1:1">
      <c r="A249">
        <v>230</v>
      </c>
    </row>
    <row r="250" spans="1:1">
      <c r="A250">
        <v>231</v>
      </c>
    </row>
    <row r="251" spans="1:1">
      <c r="A251">
        <v>232</v>
      </c>
    </row>
    <row r="252" spans="1:1">
      <c r="A252">
        <v>233</v>
      </c>
    </row>
    <row r="253" spans="1:1">
      <c r="A253">
        <v>234</v>
      </c>
    </row>
    <row r="254" spans="1:1">
      <c r="A254">
        <v>235</v>
      </c>
    </row>
    <row r="255" spans="1:1">
      <c r="A255">
        <v>236</v>
      </c>
    </row>
    <row r="256" spans="1:1">
      <c r="A256">
        <v>237</v>
      </c>
    </row>
    <row r="257" spans="1:1">
      <c r="A257">
        <v>238</v>
      </c>
    </row>
    <row r="258" spans="1:1">
      <c r="A258">
        <v>239</v>
      </c>
    </row>
    <row r="259" spans="1:1">
      <c r="A259">
        <v>240</v>
      </c>
    </row>
    <row r="260" spans="1:1">
      <c r="A260">
        <v>241</v>
      </c>
    </row>
    <row r="261" spans="1:1">
      <c r="A261">
        <v>242</v>
      </c>
    </row>
    <row r="262" spans="1:1">
      <c r="A262">
        <v>243</v>
      </c>
    </row>
    <row r="263" spans="1:1">
      <c r="A263">
        <v>244</v>
      </c>
    </row>
    <row r="264" spans="1:1">
      <c r="A264">
        <v>245</v>
      </c>
    </row>
    <row r="265" spans="1:1">
      <c r="A265">
        <v>246</v>
      </c>
    </row>
    <row r="266" spans="1:1">
      <c r="A266">
        <v>247</v>
      </c>
    </row>
    <row r="267" spans="1:1">
      <c r="A267">
        <v>248</v>
      </c>
    </row>
    <row r="268" spans="1:1">
      <c r="A268">
        <v>249</v>
      </c>
    </row>
    <row r="269" spans="1:1">
      <c r="A269">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34</vt:i4>
      </vt:variant>
    </vt:vector>
  </HeadingPairs>
  <TitlesOfParts>
    <vt:vector size="40" baseType="lpstr">
      <vt:lpstr>Introduction</vt:lpstr>
      <vt:lpstr>Instructions</vt:lpstr>
      <vt:lpstr>Audit tool</vt:lpstr>
      <vt:lpstr>Summary</vt:lpstr>
      <vt:lpstr>Recommendations</vt:lpstr>
      <vt:lpstr>Sheet3</vt:lpstr>
      <vt:lpstr>Answer1</vt:lpstr>
      <vt:lpstr>Answer10</vt:lpstr>
      <vt:lpstr>Answer11</vt:lpstr>
      <vt:lpstr>Answer12</vt:lpstr>
      <vt:lpstr>Answer13</vt:lpstr>
      <vt:lpstr>Answer14</vt:lpstr>
      <vt:lpstr>Answer15</vt:lpstr>
      <vt:lpstr>Answer16</vt:lpstr>
      <vt:lpstr>Answer17</vt:lpstr>
      <vt:lpstr>Answer18</vt:lpstr>
      <vt:lpstr>Answer19</vt:lpstr>
      <vt:lpstr>Answer2</vt:lpstr>
      <vt:lpstr>Answer20</vt:lpstr>
      <vt:lpstr>Answer21</vt:lpstr>
      <vt:lpstr>Answer22</vt:lpstr>
      <vt:lpstr>Answer23</vt:lpstr>
      <vt:lpstr>Answer24</vt:lpstr>
      <vt:lpstr>Answer25</vt:lpstr>
      <vt:lpstr>Answer26</vt:lpstr>
      <vt:lpstr>Answer27</vt:lpstr>
      <vt:lpstr>Answer28</vt:lpstr>
      <vt:lpstr>Answer29</vt:lpstr>
      <vt:lpstr>Answer3</vt:lpstr>
      <vt:lpstr>Answer30</vt:lpstr>
      <vt:lpstr>Answer31</vt:lpstr>
      <vt:lpstr>Answer32</vt:lpstr>
      <vt:lpstr>Answer33</vt:lpstr>
      <vt:lpstr>Answer34</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2012-09-21T15:24:34Z</dcterms:created>
  <dcterms:modified xsi:type="dcterms:W3CDTF">2014-11-12T15:38:15Z</dcterms:modified>
</cp:coreProperties>
</file>